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.King\Documents\Authority Board\May 20, 2022\To Post\"/>
    </mc:Choice>
  </mc:AlternateContent>
  <xr:revisionPtr revIDLastSave="0" documentId="8_{2E51695C-8E77-455E-94F6-38A1C5A0DDAD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Validation" sheetId="21" state="veryHidden" r:id="rId1"/>
    <sheet name="MYP" sheetId="17" r:id="rId2"/>
    <sheet name="Cash Flow" sheetId="7" r:id="rId3"/>
    <sheet name="Rates" sheetId="19" state="hidden" r:id="rId4"/>
    <sheet name="vena.tmp.7EC47338204F4F1F" sheetId="2" state="veryHidden" r:id="rId5"/>
  </sheets>
  <definedNames>
    <definedName name="_xlnm._FilterDatabase" localSheetId="1" hidden="1">MYP!$A$10:$I$18</definedName>
    <definedName name="_xlnm._FilterDatabase" hidden="1">#N/A</definedName>
    <definedName name="_Order1" hidden="1">255</definedName>
    <definedName name="_Order2" hidden="1">255</definedName>
    <definedName name="_vena_CashFlowS1_CashFlowB1_C_3_720177941083193353">'Cash Flow'!#REF!</definedName>
    <definedName name="_vena_CashFlowS1_CashFlowB1_C_FV_56493ffece784c5db4cd0fd3b40a250d">'Cash Flow'!#REF!</definedName>
    <definedName name="_vena_CashFlowS1_CashFlowB1_R_5_720177941133525044">'Cash Flow'!#REF!</definedName>
    <definedName name="_vena_CashFlowS1_P_2_720177941070610468" comment="*">'Cash Flow'!#REF!</definedName>
    <definedName name="_vena_CashFlowS1_P_6_720177941255159882" comment="*">'Cash Flow'!#REF!</definedName>
    <definedName name="_vena_CashFlowS1_P_7_720177941267742840" comment="*">'Cash Flow'!#REF!</definedName>
    <definedName name="_vena_CashFlowS1_P_8_720177941305491498" comment="*">'Cash Flow'!#REF!</definedName>
    <definedName name="_vena_CashFlowS1_P_FV_e1c3a244dc3d4f149ecdf7d748811086" comment="*">'Cash Flow'!#REF!</definedName>
    <definedName name="_vena_CashFlowS2_CashFlowB2_C_3_720177941083193402">'Cash Flow'!#REF!</definedName>
    <definedName name="_vena_CashFlowS2_CashFlowB2_C_3_720177941083193402_1">'Cash Flow'!#REF!</definedName>
    <definedName name="_vena_CashFlowS2_CashFlowB2_C_3_720177941083193402_2">'Cash Flow'!#REF!</definedName>
    <definedName name="_vena_CashFlowS2_CashFlowB2_C_3_720177941083193402_3">'Cash Flow'!#REF!</definedName>
    <definedName name="_vena_CashFlowS2_CashFlowB2_C_3_720177941083193402_4">'Cash Flow'!#REF!</definedName>
    <definedName name="_vena_CashFlowS2_CashFlowB2_C_3_720177941083193402_5">'Cash Flow'!#REF!</definedName>
    <definedName name="_vena_CashFlowS2_CashFlowB2_C_8_720177941305491604">'Cash Flow'!#REF!</definedName>
    <definedName name="_vena_CashFlowS2_CashFlowB2_C_8_720177941305491604_1">'Cash Flow'!#REF!</definedName>
    <definedName name="_vena_CashFlowS2_CashFlowB2_C_8_720177941305491604_10">'Cash Flow'!#REF!</definedName>
    <definedName name="_vena_CashFlowS2_CashFlowB2_C_8_720177941305491604_11">'Cash Flow'!#REF!</definedName>
    <definedName name="_vena_CashFlowS2_CashFlowB2_C_8_720177941305491604_12">'Cash Flow'!#REF!</definedName>
    <definedName name="_vena_CashFlowS2_CashFlowB2_C_8_720177941305491604_13">'Cash Flow'!#REF!</definedName>
    <definedName name="_vena_CashFlowS2_CashFlowB2_C_8_720177941305491604_14">'Cash Flow'!#REF!</definedName>
    <definedName name="_vena_CashFlowS2_CashFlowB2_C_8_720177941305491604_15">'Cash Flow'!#REF!</definedName>
    <definedName name="_vena_CashFlowS2_CashFlowB2_C_8_720177941305491604_16">'Cash Flow'!#REF!</definedName>
    <definedName name="_vena_CashFlowS2_CashFlowB2_C_8_720177941305491604_17">'Cash Flow'!#REF!</definedName>
    <definedName name="_vena_CashFlowS2_CashFlowB2_C_8_720177941305491604_18">'Cash Flow'!#REF!</definedName>
    <definedName name="_vena_CashFlowS2_CashFlowB2_C_8_720177941305491604_19">'Cash Flow'!#REF!</definedName>
    <definedName name="_vena_CashFlowS2_CashFlowB2_C_8_720177941305491604_2">'Cash Flow'!#REF!</definedName>
    <definedName name="_vena_CashFlowS2_CashFlowB2_C_8_720177941305491604_20">'Cash Flow'!#REF!</definedName>
    <definedName name="_vena_CashFlowS2_CashFlowB2_C_8_720177941305491604_21">'Cash Flow'!#REF!</definedName>
    <definedName name="_vena_CashFlowS2_CashFlowB2_C_8_720177941305491604_22">'Cash Flow'!#REF!</definedName>
    <definedName name="_vena_CashFlowS2_CashFlowB2_C_8_720177941305491604_23">'Cash Flow'!#REF!</definedName>
    <definedName name="_vena_CashFlowS2_CashFlowB2_C_8_720177941305491604_24">'Cash Flow'!#REF!</definedName>
    <definedName name="_vena_CashFlowS2_CashFlowB2_C_8_720177941305491604_25">'Cash Flow'!#REF!</definedName>
    <definedName name="_vena_CashFlowS2_CashFlowB2_C_8_720177941305491604_26">'Cash Flow'!#REF!</definedName>
    <definedName name="_vena_CashFlowS2_CashFlowB2_C_8_720177941305491604_27">'Cash Flow'!#REF!</definedName>
    <definedName name="_vena_CashFlowS2_CashFlowB2_C_8_720177941305491604_28">'Cash Flow'!#REF!</definedName>
    <definedName name="_vena_CashFlowS2_CashFlowB2_C_8_720177941305491604_29">'Cash Flow'!#REF!</definedName>
    <definedName name="_vena_CashFlowS2_CashFlowB2_C_8_720177941305491604_3">'Cash Flow'!#REF!</definedName>
    <definedName name="_vena_CashFlowS2_CashFlowB2_C_8_720177941305491604_30">'Cash Flow'!#REF!</definedName>
    <definedName name="_vena_CashFlowS2_CashFlowB2_C_8_720177941305491604_31">'Cash Flow'!#REF!</definedName>
    <definedName name="_vena_CashFlowS2_CashFlowB2_C_8_720177941305491604_32">'Cash Flow'!#REF!</definedName>
    <definedName name="_vena_CashFlowS2_CashFlowB2_C_8_720177941305491604_33">'Cash Flow'!#REF!</definedName>
    <definedName name="_vena_CashFlowS2_CashFlowB2_C_8_720177941305491604_34">'Cash Flow'!#REF!</definedName>
    <definedName name="_vena_CashFlowS2_CashFlowB2_C_8_720177941305491604_35">'Cash Flow'!#REF!</definedName>
    <definedName name="_vena_CashFlowS2_CashFlowB2_C_8_720177941305491604_36">'Cash Flow'!#REF!</definedName>
    <definedName name="_vena_CashFlowS2_CashFlowB2_C_8_720177941305491604_37">'Cash Flow'!#REF!</definedName>
    <definedName name="_vena_CashFlowS2_CashFlowB2_C_8_720177941305491604_38">'Cash Flow'!#REF!</definedName>
    <definedName name="_vena_CashFlowS2_CashFlowB2_C_8_720177941305491604_39">'Cash Flow'!#REF!</definedName>
    <definedName name="_vena_CashFlowS2_CashFlowB2_C_8_720177941305491604_4">'Cash Flow'!#REF!</definedName>
    <definedName name="_vena_CashFlowS2_CashFlowB2_C_8_720177941305491604_40">'Cash Flow'!#REF!</definedName>
    <definedName name="_vena_CashFlowS2_CashFlowB2_C_8_720177941305491604_41">'Cash Flow'!#REF!</definedName>
    <definedName name="_vena_CashFlowS2_CashFlowB2_C_8_720177941305491604_42">'Cash Flow'!#REF!</definedName>
    <definedName name="_vena_CashFlowS2_CashFlowB2_C_8_720177941305491604_43">'Cash Flow'!#REF!</definedName>
    <definedName name="_vena_CashFlowS2_CashFlowB2_C_8_720177941305491604_44">'Cash Flow'!#REF!</definedName>
    <definedName name="_vena_CashFlowS2_CashFlowB2_C_8_720177941305491604_45">'Cash Flow'!#REF!</definedName>
    <definedName name="_vena_CashFlowS2_CashFlowB2_C_8_720177941305491604_46">'Cash Flow'!#REF!</definedName>
    <definedName name="_vena_CashFlowS2_CashFlowB2_C_8_720177941305491604_47">'Cash Flow'!#REF!</definedName>
    <definedName name="_vena_CashFlowS2_CashFlowB2_C_8_720177941305491604_48">'Cash Flow'!#REF!</definedName>
    <definedName name="_vena_CashFlowS2_CashFlowB2_C_8_720177941305491604_49">'Cash Flow'!#REF!</definedName>
    <definedName name="_vena_CashFlowS2_CashFlowB2_C_8_720177941305491604_5">'Cash Flow'!#REF!</definedName>
    <definedName name="_vena_CashFlowS2_CashFlowB2_C_8_720177941305491604_50">'Cash Flow'!#REF!</definedName>
    <definedName name="_vena_CashFlowS2_CashFlowB2_C_8_720177941305491604_51">'Cash Flow'!#REF!</definedName>
    <definedName name="_vena_CashFlowS2_CashFlowB2_C_8_720177941305491604_52">'Cash Flow'!#REF!</definedName>
    <definedName name="_vena_CashFlowS2_CashFlowB2_C_8_720177941305491604_53">'Cash Flow'!#REF!</definedName>
    <definedName name="_vena_CashFlowS2_CashFlowB2_C_8_720177941305491604_54">'Cash Flow'!#REF!</definedName>
    <definedName name="_vena_CashFlowS2_CashFlowB2_C_8_720177941305491604_55">'Cash Flow'!#REF!</definedName>
    <definedName name="_vena_CashFlowS2_CashFlowB2_C_8_720177941305491604_56">'Cash Flow'!#REF!</definedName>
    <definedName name="_vena_CashFlowS2_CashFlowB2_C_8_720177941305491604_57">'Cash Flow'!#REF!</definedName>
    <definedName name="_vena_CashFlowS2_CashFlowB2_C_8_720177941305491604_58">'Cash Flow'!#REF!</definedName>
    <definedName name="_vena_CashFlowS2_CashFlowB2_C_8_720177941305491604_59">'Cash Flow'!#REF!</definedName>
    <definedName name="_vena_CashFlowS2_CashFlowB2_C_8_720177941305491604_6">'Cash Flow'!#REF!</definedName>
    <definedName name="_vena_CashFlowS2_CashFlowB2_C_8_720177941305491604_60">'Cash Flow'!#REF!</definedName>
    <definedName name="_vena_CashFlowS2_CashFlowB2_C_8_720177941305491604_61">'Cash Flow'!#REF!</definedName>
    <definedName name="_vena_CashFlowS2_CashFlowB2_C_8_720177941305491604_62">'Cash Flow'!#REF!</definedName>
    <definedName name="_vena_CashFlowS2_CashFlowB2_C_8_720177941305491604_63">'Cash Flow'!#REF!</definedName>
    <definedName name="_vena_CashFlowS2_CashFlowB2_C_8_720177941305491604_64">'Cash Flow'!#REF!</definedName>
    <definedName name="_vena_CashFlowS2_CashFlowB2_C_8_720177941305491604_65">'Cash Flow'!#REF!</definedName>
    <definedName name="_vena_CashFlowS2_CashFlowB2_C_8_720177941305491604_66">'Cash Flow'!#REF!</definedName>
    <definedName name="_vena_CashFlowS2_CashFlowB2_C_8_720177941305491604_67">'Cash Flow'!#REF!</definedName>
    <definedName name="_vena_CashFlowS2_CashFlowB2_C_8_720177941305491604_68">'Cash Flow'!#REF!</definedName>
    <definedName name="_vena_CashFlowS2_CashFlowB2_C_8_720177941305491604_69">'Cash Flow'!#REF!</definedName>
    <definedName name="_vena_CashFlowS2_CashFlowB2_C_8_720177941305491604_7">'Cash Flow'!#REF!</definedName>
    <definedName name="_vena_CashFlowS2_CashFlowB2_C_8_720177941305491604_70">'Cash Flow'!#REF!</definedName>
    <definedName name="_vena_CashFlowS2_CashFlowB2_C_8_720177941305491604_71">'Cash Flow'!#REF!</definedName>
    <definedName name="_vena_CashFlowS2_CashFlowB2_C_8_720177941305491604_72">'Cash Flow'!#REF!</definedName>
    <definedName name="_vena_CashFlowS2_CashFlowB2_C_8_720177941305491604_73">'Cash Flow'!#REF!</definedName>
    <definedName name="_vena_CashFlowS2_CashFlowB2_C_8_720177941305491604_74">'Cash Flow'!#REF!</definedName>
    <definedName name="_vena_CashFlowS2_CashFlowB2_C_8_720177941305491604_75">'Cash Flow'!#REF!</definedName>
    <definedName name="_vena_CashFlowS2_CashFlowB2_C_8_720177941305491604_76">'Cash Flow'!#REF!</definedName>
    <definedName name="_vena_CashFlowS2_CashFlowB2_C_8_720177941305491604_77">'Cash Flow'!#REF!</definedName>
    <definedName name="_vena_CashFlowS2_CashFlowB2_C_8_720177941305491604_8">'Cash Flow'!#REF!</definedName>
    <definedName name="_vena_CashFlowS2_CashFlowB2_C_8_720177941305491604_9">'Cash Flow'!#REF!</definedName>
    <definedName name="_vena_CashFlowS2_CashFlowB2_C_FV_56493ffece784c5db4cd0fd3b40a250d">'Cash Flow'!#REF!</definedName>
    <definedName name="_vena_CashFlowS2_CashFlowB2_C_FV_56493ffece784c5db4cd0fd3b40a250d_1">'Cash Flow'!#REF!</definedName>
    <definedName name="_vena_CashFlowS2_CashFlowB2_C_FV_56493ffece784c5db4cd0fd3b40a250d_10">'Cash Flow'!#REF!</definedName>
    <definedName name="_vena_CashFlowS2_CashFlowB2_C_FV_56493ffece784c5db4cd0fd3b40a250d_11">'Cash Flow'!#REF!</definedName>
    <definedName name="_vena_CashFlowS2_CashFlowB2_C_FV_56493ffece784c5db4cd0fd3b40a250d_12">'Cash Flow'!#REF!</definedName>
    <definedName name="_vena_CashFlowS2_CashFlowB2_C_FV_56493ffece784c5db4cd0fd3b40a250d_13">'Cash Flow'!#REF!</definedName>
    <definedName name="_vena_CashFlowS2_CashFlowB2_C_FV_56493ffece784c5db4cd0fd3b40a250d_14">'Cash Flow'!#REF!</definedName>
    <definedName name="_vena_CashFlowS2_CashFlowB2_C_FV_56493ffece784c5db4cd0fd3b40a250d_15">'Cash Flow'!#REF!</definedName>
    <definedName name="_vena_CashFlowS2_CashFlowB2_C_FV_56493ffece784c5db4cd0fd3b40a250d_16">'Cash Flow'!#REF!</definedName>
    <definedName name="_vena_CashFlowS2_CashFlowB2_C_FV_56493ffece784c5db4cd0fd3b40a250d_17">'Cash Flow'!#REF!</definedName>
    <definedName name="_vena_CashFlowS2_CashFlowB2_C_FV_56493ffece784c5db4cd0fd3b40a250d_18">'Cash Flow'!#REF!</definedName>
    <definedName name="_vena_CashFlowS2_CashFlowB2_C_FV_56493ffece784c5db4cd0fd3b40a250d_19">'Cash Flow'!#REF!</definedName>
    <definedName name="_vena_CashFlowS2_CashFlowB2_C_FV_56493ffece784c5db4cd0fd3b40a250d_2">'Cash Flow'!#REF!</definedName>
    <definedName name="_vena_CashFlowS2_CashFlowB2_C_FV_56493ffece784c5db4cd0fd3b40a250d_20">'Cash Flow'!#REF!</definedName>
    <definedName name="_vena_CashFlowS2_CashFlowB2_C_FV_56493ffece784c5db4cd0fd3b40a250d_21">'Cash Flow'!#REF!</definedName>
    <definedName name="_vena_CashFlowS2_CashFlowB2_C_FV_56493ffece784c5db4cd0fd3b40a250d_22">'Cash Flow'!#REF!</definedName>
    <definedName name="_vena_CashFlowS2_CashFlowB2_C_FV_56493ffece784c5db4cd0fd3b40a250d_23">'Cash Flow'!#REF!</definedName>
    <definedName name="_vena_CashFlowS2_CashFlowB2_C_FV_56493ffece784c5db4cd0fd3b40a250d_24">'Cash Flow'!#REF!</definedName>
    <definedName name="_vena_CashFlowS2_CashFlowB2_C_FV_56493ffece784c5db4cd0fd3b40a250d_25">'Cash Flow'!#REF!</definedName>
    <definedName name="_vena_CashFlowS2_CashFlowB2_C_FV_56493ffece784c5db4cd0fd3b40a250d_26">'Cash Flow'!#REF!</definedName>
    <definedName name="_vena_CashFlowS2_CashFlowB2_C_FV_56493ffece784c5db4cd0fd3b40a250d_27">'Cash Flow'!#REF!</definedName>
    <definedName name="_vena_CashFlowS2_CashFlowB2_C_FV_56493ffece784c5db4cd0fd3b40a250d_28">'Cash Flow'!#REF!</definedName>
    <definedName name="_vena_CashFlowS2_CashFlowB2_C_FV_56493ffece784c5db4cd0fd3b40a250d_29">'Cash Flow'!#REF!</definedName>
    <definedName name="_vena_CashFlowS2_CashFlowB2_C_FV_56493ffece784c5db4cd0fd3b40a250d_3">'Cash Flow'!#REF!</definedName>
    <definedName name="_vena_CashFlowS2_CashFlowB2_C_FV_56493ffece784c5db4cd0fd3b40a250d_30">'Cash Flow'!#REF!</definedName>
    <definedName name="_vena_CashFlowS2_CashFlowB2_C_FV_56493ffece784c5db4cd0fd3b40a250d_31">'Cash Flow'!#REF!</definedName>
    <definedName name="_vena_CashFlowS2_CashFlowB2_C_FV_56493ffece784c5db4cd0fd3b40a250d_32">'Cash Flow'!#REF!</definedName>
    <definedName name="_vena_CashFlowS2_CashFlowB2_C_FV_56493ffece784c5db4cd0fd3b40a250d_33">'Cash Flow'!#REF!</definedName>
    <definedName name="_vena_CashFlowS2_CashFlowB2_C_FV_56493ffece784c5db4cd0fd3b40a250d_34">'Cash Flow'!#REF!</definedName>
    <definedName name="_vena_CashFlowS2_CashFlowB2_C_FV_56493ffece784c5db4cd0fd3b40a250d_35">'Cash Flow'!#REF!</definedName>
    <definedName name="_vena_CashFlowS2_CashFlowB2_C_FV_56493ffece784c5db4cd0fd3b40a250d_36">'Cash Flow'!#REF!</definedName>
    <definedName name="_vena_CashFlowS2_CashFlowB2_C_FV_56493ffece784c5db4cd0fd3b40a250d_37">'Cash Flow'!#REF!</definedName>
    <definedName name="_vena_CashFlowS2_CashFlowB2_C_FV_56493ffece784c5db4cd0fd3b40a250d_38">'Cash Flow'!#REF!</definedName>
    <definedName name="_vena_CashFlowS2_CashFlowB2_C_FV_56493ffece784c5db4cd0fd3b40a250d_39">'Cash Flow'!#REF!</definedName>
    <definedName name="_vena_CashFlowS2_CashFlowB2_C_FV_56493ffece784c5db4cd0fd3b40a250d_4">'Cash Flow'!#REF!</definedName>
    <definedName name="_vena_CashFlowS2_CashFlowB2_C_FV_56493ffece784c5db4cd0fd3b40a250d_40">'Cash Flow'!#REF!</definedName>
    <definedName name="_vena_CashFlowS2_CashFlowB2_C_FV_56493ffece784c5db4cd0fd3b40a250d_41">'Cash Flow'!#REF!</definedName>
    <definedName name="_vena_CashFlowS2_CashFlowB2_C_FV_56493ffece784c5db4cd0fd3b40a250d_42">'Cash Flow'!#REF!</definedName>
    <definedName name="_vena_CashFlowS2_CashFlowB2_C_FV_56493ffece784c5db4cd0fd3b40a250d_43">'Cash Flow'!#REF!</definedName>
    <definedName name="_vena_CashFlowS2_CashFlowB2_C_FV_56493ffece784c5db4cd0fd3b40a250d_44">'Cash Flow'!#REF!</definedName>
    <definedName name="_vena_CashFlowS2_CashFlowB2_C_FV_56493ffece784c5db4cd0fd3b40a250d_45">'Cash Flow'!#REF!</definedName>
    <definedName name="_vena_CashFlowS2_CashFlowB2_C_FV_56493ffece784c5db4cd0fd3b40a250d_46">'Cash Flow'!#REF!</definedName>
    <definedName name="_vena_CashFlowS2_CashFlowB2_C_FV_56493ffece784c5db4cd0fd3b40a250d_47">'Cash Flow'!#REF!</definedName>
    <definedName name="_vena_CashFlowS2_CashFlowB2_C_FV_56493ffece784c5db4cd0fd3b40a250d_48">'Cash Flow'!#REF!</definedName>
    <definedName name="_vena_CashFlowS2_CashFlowB2_C_FV_56493ffece784c5db4cd0fd3b40a250d_49">'Cash Flow'!#REF!</definedName>
    <definedName name="_vena_CashFlowS2_CashFlowB2_C_FV_56493ffece784c5db4cd0fd3b40a250d_5">'Cash Flow'!#REF!</definedName>
    <definedName name="_vena_CashFlowS2_CashFlowB2_C_FV_56493ffece784c5db4cd0fd3b40a250d_50">'Cash Flow'!#REF!</definedName>
    <definedName name="_vena_CashFlowS2_CashFlowB2_C_FV_56493ffece784c5db4cd0fd3b40a250d_51">'Cash Flow'!#REF!</definedName>
    <definedName name="_vena_CashFlowS2_CashFlowB2_C_FV_56493ffece784c5db4cd0fd3b40a250d_52">'Cash Flow'!#REF!</definedName>
    <definedName name="_vena_CashFlowS2_CashFlowB2_C_FV_56493ffece784c5db4cd0fd3b40a250d_53">'Cash Flow'!#REF!</definedName>
    <definedName name="_vena_CashFlowS2_CashFlowB2_C_FV_56493ffece784c5db4cd0fd3b40a250d_54">'Cash Flow'!#REF!</definedName>
    <definedName name="_vena_CashFlowS2_CashFlowB2_C_FV_56493ffece784c5db4cd0fd3b40a250d_55">'Cash Flow'!#REF!</definedName>
    <definedName name="_vena_CashFlowS2_CashFlowB2_C_FV_56493ffece784c5db4cd0fd3b40a250d_56">'Cash Flow'!#REF!</definedName>
    <definedName name="_vena_CashFlowS2_CashFlowB2_C_FV_56493ffece784c5db4cd0fd3b40a250d_57">'Cash Flow'!#REF!</definedName>
    <definedName name="_vena_CashFlowS2_CashFlowB2_C_FV_56493ffece784c5db4cd0fd3b40a250d_58">'Cash Flow'!#REF!</definedName>
    <definedName name="_vena_CashFlowS2_CashFlowB2_C_FV_56493ffece784c5db4cd0fd3b40a250d_59">'Cash Flow'!#REF!</definedName>
    <definedName name="_vena_CashFlowS2_CashFlowB2_C_FV_56493ffece784c5db4cd0fd3b40a250d_6">'Cash Flow'!#REF!</definedName>
    <definedName name="_vena_CashFlowS2_CashFlowB2_C_FV_56493ffece784c5db4cd0fd3b40a250d_60">'Cash Flow'!#REF!</definedName>
    <definedName name="_vena_CashFlowS2_CashFlowB2_C_FV_56493ffece784c5db4cd0fd3b40a250d_61">'Cash Flow'!#REF!</definedName>
    <definedName name="_vena_CashFlowS2_CashFlowB2_C_FV_56493ffece784c5db4cd0fd3b40a250d_62">'Cash Flow'!#REF!</definedName>
    <definedName name="_vena_CashFlowS2_CashFlowB2_C_FV_56493ffece784c5db4cd0fd3b40a250d_63">'Cash Flow'!#REF!</definedName>
    <definedName name="_vena_CashFlowS2_CashFlowB2_C_FV_56493ffece784c5db4cd0fd3b40a250d_64">'Cash Flow'!#REF!</definedName>
    <definedName name="_vena_CashFlowS2_CashFlowB2_C_FV_56493ffece784c5db4cd0fd3b40a250d_65">'Cash Flow'!#REF!</definedName>
    <definedName name="_vena_CashFlowS2_CashFlowB2_C_FV_56493ffece784c5db4cd0fd3b40a250d_66">'Cash Flow'!#REF!</definedName>
    <definedName name="_vena_CashFlowS2_CashFlowB2_C_FV_56493ffece784c5db4cd0fd3b40a250d_67">'Cash Flow'!#REF!</definedName>
    <definedName name="_vena_CashFlowS2_CashFlowB2_C_FV_56493ffece784c5db4cd0fd3b40a250d_68">'Cash Flow'!#REF!</definedName>
    <definedName name="_vena_CashFlowS2_CashFlowB2_C_FV_56493ffece784c5db4cd0fd3b40a250d_69">'Cash Flow'!#REF!</definedName>
    <definedName name="_vena_CashFlowS2_CashFlowB2_C_FV_56493ffece784c5db4cd0fd3b40a250d_7">'Cash Flow'!#REF!</definedName>
    <definedName name="_vena_CashFlowS2_CashFlowB2_C_FV_56493ffece784c5db4cd0fd3b40a250d_70">'Cash Flow'!#REF!</definedName>
    <definedName name="_vena_CashFlowS2_CashFlowB2_C_FV_56493ffece784c5db4cd0fd3b40a250d_71">'Cash Flow'!#REF!</definedName>
    <definedName name="_vena_CashFlowS2_CashFlowB2_C_FV_56493ffece784c5db4cd0fd3b40a250d_72">'Cash Flow'!#REF!</definedName>
    <definedName name="_vena_CashFlowS2_CashFlowB2_C_FV_56493ffece784c5db4cd0fd3b40a250d_73">'Cash Flow'!#REF!</definedName>
    <definedName name="_vena_CashFlowS2_CashFlowB2_C_FV_56493ffece784c5db4cd0fd3b40a250d_74">'Cash Flow'!#REF!</definedName>
    <definedName name="_vena_CashFlowS2_CashFlowB2_C_FV_56493ffece784c5db4cd0fd3b40a250d_75">'Cash Flow'!#REF!</definedName>
    <definedName name="_vena_CashFlowS2_CashFlowB2_C_FV_56493ffece784c5db4cd0fd3b40a250d_76">'Cash Flow'!#REF!</definedName>
    <definedName name="_vena_CashFlowS2_CashFlowB2_C_FV_56493ffece784c5db4cd0fd3b40a250d_77">'Cash Flow'!#REF!</definedName>
    <definedName name="_vena_CashFlowS2_CashFlowB2_C_FV_56493ffece784c5db4cd0fd3b40a250d_8">'Cash Flow'!#REF!</definedName>
    <definedName name="_vena_CashFlowS2_CashFlowB2_C_FV_56493ffece784c5db4cd0fd3b40a250d_9">'Cash Flow'!#REF!</definedName>
    <definedName name="_vena_CashFlowS2_CashFlowB2_C_FV_a398e917565c475b8f0c5e9ebb5e002d">'Cash Flow'!#REF!</definedName>
    <definedName name="_vena_CashFlowS2_CashFlowB2_C_FV_a398e917565c475b8f0c5e9ebb5e002d_1">'Cash Flow'!#REF!</definedName>
    <definedName name="_vena_CashFlowS2_CashFlowB2_C_FV_a398e917565c475b8f0c5e9ebb5e002d_10">'Cash Flow'!#REF!</definedName>
    <definedName name="_vena_CashFlowS2_CashFlowB2_C_FV_a398e917565c475b8f0c5e9ebb5e002d_11">'Cash Flow'!#REF!</definedName>
    <definedName name="_vena_CashFlowS2_CashFlowB2_C_FV_a398e917565c475b8f0c5e9ebb5e002d_12">'Cash Flow'!#REF!</definedName>
    <definedName name="_vena_CashFlowS2_CashFlowB2_C_FV_a398e917565c475b8f0c5e9ebb5e002d_13">'Cash Flow'!#REF!</definedName>
    <definedName name="_vena_CashFlowS2_CashFlowB2_C_FV_a398e917565c475b8f0c5e9ebb5e002d_14">'Cash Flow'!#REF!</definedName>
    <definedName name="_vena_CashFlowS2_CashFlowB2_C_FV_a398e917565c475b8f0c5e9ebb5e002d_15">'Cash Flow'!#REF!</definedName>
    <definedName name="_vena_CashFlowS2_CashFlowB2_C_FV_a398e917565c475b8f0c5e9ebb5e002d_16">'Cash Flow'!#REF!</definedName>
    <definedName name="_vena_CashFlowS2_CashFlowB2_C_FV_a398e917565c475b8f0c5e9ebb5e002d_17">'Cash Flow'!#REF!</definedName>
    <definedName name="_vena_CashFlowS2_CashFlowB2_C_FV_a398e917565c475b8f0c5e9ebb5e002d_18">'Cash Flow'!#REF!</definedName>
    <definedName name="_vena_CashFlowS2_CashFlowB2_C_FV_a398e917565c475b8f0c5e9ebb5e002d_19">'Cash Flow'!#REF!</definedName>
    <definedName name="_vena_CashFlowS2_CashFlowB2_C_FV_a398e917565c475b8f0c5e9ebb5e002d_2">'Cash Flow'!#REF!</definedName>
    <definedName name="_vena_CashFlowS2_CashFlowB2_C_FV_a398e917565c475b8f0c5e9ebb5e002d_20">'Cash Flow'!#REF!</definedName>
    <definedName name="_vena_CashFlowS2_CashFlowB2_C_FV_a398e917565c475b8f0c5e9ebb5e002d_21">'Cash Flow'!#REF!</definedName>
    <definedName name="_vena_CashFlowS2_CashFlowB2_C_FV_a398e917565c475b8f0c5e9ebb5e002d_22">'Cash Flow'!#REF!</definedName>
    <definedName name="_vena_CashFlowS2_CashFlowB2_C_FV_a398e917565c475b8f0c5e9ebb5e002d_23">'Cash Flow'!#REF!</definedName>
    <definedName name="_vena_CashFlowS2_CashFlowB2_C_FV_a398e917565c475b8f0c5e9ebb5e002d_24">'Cash Flow'!#REF!</definedName>
    <definedName name="_vena_CashFlowS2_CashFlowB2_C_FV_a398e917565c475b8f0c5e9ebb5e002d_25">'Cash Flow'!#REF!</definedName>
    <definedName name="_vena_CashFlowS2_CashFlowB2_C_FV_a398e917565c475b8f0c5e9ebb5e002d_26">'Cash Flow'!#REF!</definedName>
    <definedName name="_vena_CashFlowS2_CashFlowB2_C_FV_a398e917565c475b8f0c5e9ebb5e002d_27">'Cash Flow'!#REF!</definedName>
    <definedName name="_vena_CashFlowS2_CashFlowB2_C_FV_a398e917565c475b8f0c5e9ebb5e002d_28">'Cash Flow'!#REF!</definedName>
    <definedName name="_vena_CashFlowS2_CashFlowB2_C_FV_a398e917565c475b8f0c5e9ebb5e002d_29">'Cash Flow'!#REF!</definedName>
    <definedName name="_vena_CashFlowS2_CashFlowB2_C_FV_a398e917565c475b8f0c5e9ebb5e002d_3">'Cash Flow'!#REF!</definedName>
    <definedName name="_vena_CashFlowS2_CashFlowB2_C_FV_a398e917565c475b8f0c5e9ebb5e002d_30">'Cash Flow'!#REF!</definedName>
    <definedName name="_vena_CashFlowS2_CashFlowB2_C_FV_a398e917565c475b8f0c5e9ebb5e002d_31">'Cash Flow'!#REF!</definedName>
    <definedName name="_vena_CashFlowS2_CashFlowB2_C_FV_a398e917565c475b8f0c5e9ebb5e002d_32">'Cash Flow'!#REF!</definedName>
    <definedName name="_vena_CashFlowS2_CashFlowB2_C_FV_a398e917565c475b8f0c5e9ebb5e002d_33">'Cash Flow'!#REF!</definedName>
    <definedName name="_vena_CashFlowS2_CashFlowB2_C_FV_a398e917565c475b8f0c5e9ebb5e002d_34">'Cash Flow'!#REF!</definedName>
    <definedName name="_vena_CashFlowS2_CashFlowB2_C_FV_a398e917565c475b8f0c5e9ebb5e002d_35">'Cash Flow'!#REF!</definedName>
    <definedName name="_vena_CashFlowS2_CashFlowB2_C_FV_a398e917565c475b8f0c5e9ebb5e002d_36">'Cash Flow'!#REF!</definedName>
    <definedName name="_vena_CashFlowS2_CashFlowB2_C_FV_a398e917565c475b8f0c5e9ebb5e002d_37">'Cash Flow'!#REF!</definedName>
    <definedName name="_vena_CashFlowS2_CashFlowB2_C_FV_a398e917565c475b8f0c5e9ebb5e002d_38">'Cash Flow'!#REF!</definedName>
    <definedName name="_vena_CashFlowS2_CashFlowB2_C_FV_a398e917565c475b8f0c5e9ebb5e002d_39">'Cash Flow'!#REF!</definedName>
    <definedName name="_vena_CashFlowS2_CashFlowB2_C_FV_a398e917565c475b8f0c5e9ebb5e002d_4">'Cash Flow'!#REF!</definedName>
    <definedName name="_vena_CashFlowS2_CashFlowB2_C_FV_a398e917565c475b8f0c5e9ebb5e002d_40">'Cash Flow'!#REF!</definedName>
    <definedName name="_vena_CashFlowS2_CashFlowB2_C_FV_a398e917565c475b8f0c5e9ebb5e002d_41">'Cash Flow'!#REF!</definedName>
    <definedName name="_vena_CashFlowS2_CashFlowB2_C_FV_a398e917565c475b8f0c5e9ebb5e002d_42">'Cash Flow'!#REF!</definedName>
    <definedName name="_vena_CashFlowS2_CashFlowB2_C_FV_a398e917565c475b8f0c5e9ebb5e002d_43">'Cash Flow'!#REF!</definedName>
    <definedName name="_vena_CashFlowS2_CashFlowB2_C_FV_a398e917565c475b8f0c5e9ebb5e002d_44">'Cash Flow'!#REF!</definedName>
    <definedName name="_vena_CashFlowS2_CashFlowB2_C_FV_a398e917565c475b8f0c5e9ebb5e002d_45">'Cash Flow'!#REF!</definedName>
    <definedName name="_vena_CashFlowS2_CashFlowB2_C_FV_a398e917565c475b8f0c5e9ebb5e002d_46">'Cash Flow'!#REF!</definedName>
    <definedName name="_vena_CashFlowS2_CashFlowB2_C_FV_a398e917565c475b8f0c5e9ebb5e002d_47">'Cash Flow'!#REF!</definedName>
    <definedName name="_vena_CashFlowS2_CashFlowB2_C_FV_a398e917565c475b8f0c5e9ebb5e002d_48">'Cash Flow'!#REF!</definedName>
    <definedName name="_vena_CashFlowS2_CashFlowB2_C_FV_a398e917565c475b8f0c5e9ebb5e002d_49">'Cash Flow'!#REF!</definedName>
    <definedName name="_vena_CashFlowS2_CashFlowB2_C_FV_a398e917565c475b8f0c5e9ebb5e002d_5">'Cash Flow'!#REF!</definedName>
    <definedName name="_vena_CashFlowS2_CashFlowB2_C_FV_a398e917565c475b8f0c5e9ebb5e002d_50">'Cash Flow'!#REF!</definedName>
    <definedName name="_vena_CashFlowS2_CashFlowB2_C_FV_a398e917565c475b8f0c5e9ebb5e002d_51">'Cash Flow'!#REF!</definedName>
    <definedName name="_vena_CashFlowS2_CashFlowB2_C_FV_a398e917565c475b8f0c5e9ebb5e002d_52">'Cash Flow'!#REF!</definedName>
    <definedName name="_vena_CashFlowS2_CashFlowB2_C_FV_a398e917565c475b8f0c5e9ebb5e002d_53">'Cash Flow'!#REF!</definedName>
    <definedName name="_vena_CashFlowS2_CashFlowB2_C_FV_a398e917565c475b8f0c5e9ebb5e002d_54">'Cash Flow'!#REF!</definedName>
    <definedName name="_vena_CashFlowS2_CashFlowB2_C_FV_a398e917565c475b8f0c5e9ebb5e002d_55">'Cash Flow'!#REF!</definedName>
    <definedName name="_vena_CashFlowS2_CashFlowB2_C_FV_a398e917565c475b8f0c5e9ebb5e002d_56">'Cash Flow'!#REF!</definedName>
    <definedName name="_vena_CashFlowS2_CashFlowB2_C_FV_a398e917565c475b8f0c5e9ebb5e002d_57">'Cash Flow'!#REF!</definedName>
    <definedName name="_vena_CashFlowS2_CashFlowB2_C_FV_a398e917565c475b8f0c5e9ebb5e002d_58">'Cash Flow'!#REF!</definedName>
    <definedName name="_vena_CashFlowS2_CashFlowB2_C_FV_a398e917565c475b8f0c5e9ebb5e002d_59">'Cash Flow'!#REF!</definedName>
    <definedName name="_vena_CashFlowS2_CashFlowB2_C_FV_a398e917565c475b8f0c5e9ebb5e002d_6">'Cash Flow'!#REF!</definedName>
    <definedName name="_vena_CashFlowS2_CashFlowB2_C_FV_a398e917565c475b8f0c5e9ebb5e002d_60">'Cash Flow'!#REF!</definedName>
    <definedName name="_vena_CashFlowS2_CashFlowB2_C_FV_a398e917565c475b8f0c5e9ebb5e002d_61">'Cash Flow'!#REF!</definedName>
    <definedName name="_vena_CashFlowS2_CashFlowB2_C_FV_a398e917565c475b8f0c5e9ebb5e002d_62">'Cash Flow'!#REF!</definedName>
    <definedName name="_vena_CashFlowS2_CashFlowB2_C_FV_a398e917565c475b8f0c5e9ebb5e002d_63">'Cash Flow'!#REF!</definedName>
    <definedName name="_vena_CashFlowS2_CashFlowB2_C_FV_a398e917565c475b8f0c5e9ebb5e002d_64">'Cash Flow'!#REF!</definedName>
    <definedName name="_vena_CashFlowS2_CashFlowB2_C_FV_a398e917565c475b8f0c5e9ebb5e002d_65">'Cash Flow'!#REF!</definedName>
    <definedName name="_vena_CashFlowS2_CashFlowB2_C_FV_a398e917565c475b8f0c5e9ebb5e002d_66">'Cash Flow'!#REF!</definedName>
    <definedName name="_vena_CashFlowS2_CashFlowB2_C_FV_a398e917565c475b8f0c5e9ebb5e002d_67">'Cash Flow'!#REF!</definedName>
    <definedName name="_vena_CashFlowS2_CashFlowB2_C_FV_a398e917565c475b8f0c5e9ebb5e002d_68">'Cash Flow'!#REF!</definedName>
    <definedName name="_vena_CashFlowS2_CashFlowB2_C_FV_a398e917565c475b8f0c5e9ebb5e002d_69">'Cash Flow'!#REF!</definedName>
    <definedName name="_vena_CashFlowS2_CashFlowB2_C_FV_a398e917565c475b8f0c5e9ebb5e002d_7">'Cash Flow'!#REF!</definedName>
    <definedName name="_vena_CashFlowS2_CashFlowB2_C_FV_a398e917565c475b8f0c5e9ebb5e002d_70">'Cash Flow'!#REF!</definedName>
    <definedName name="_vena_CashFlowS2_CashFlowB2_C_FV_a398e917565c475b8f0c5e9ebb5e002d_71">'Cash Flow'!#REF!</definedName>
    <definedName name="_vena_CashFlowS2_CashFlowB2_C_FV_a398e917565c475b8f0c5e9ebb5e002d_8">'Cash Flow'!#REF!</definedName>
    <definedName name="_vena_CashFlowS2_CashFlowB2_C_FV_a398e917565c475b8f0c5e9ebb5e002d_9">'Cash Flow'!#REF!</definedName>
    <definedName name="_vena_CashFlowS2_CashFlowB2_C_FV_e1c3a244dc3d4f149ecdf7d748811086">'Cash Flow'!#REF!</definedName>
    <definedName name="_vena_CashFlowS2_CashFlowB2_C_FV_e1c3a244dc3d4f149ecdf7d748811086_1">'Cash Flow'!#REF!</definedName>
    <definedName name="_vena_CashFlowS2_CashFlowB2_C_FV_e1c3a244dc3d4f149ecdf7d748811086_10">'Cash Flow'!#REF!</definedName>
    <definedName name="_vena_CashFlowS2_CashFlowB2_C_FV_e1c3a244dc3d4f149ecdf7d748811086_11">'Cash Flow'!#REF!</definedName>
    <definedName name="_vena_CashFlowS2_CashFlowB2_C_FV_e1c3a244dc3d4f149ecdf7d748811086_12">'Cash Flow'!#REF!</definedName>
    <definedName name="_vena_CashFlowS2_CashFlowB2_C_FV_e1c3a244dc3d4f149ecdf7d748811086_13">'Cash Flow'!#REF!</definedName>
    <definedName name="_vena_CashFlowS2_CashFlowB2_C_FV_e1c3a244dc3d4f149ecdf7d748811086_14">'Cash Flow'!#REF!</definedName>
    <definedName name="_vena_CashFlowS2_CashFlowB2_C_FV_e1c3a244dc3d4f149ecdf7d748811086_15">'Cash Flow'!#REF!</definedName>
    <definedName name="_vena_CashFlowS2_CashFlowB2_C_FV_e1c3a244dc3d4f149ecdf7d748811086_16">'Cash Flow'!#REF!</definedName>
    <definedName name="_vena_CashFlowS2_CashFlowB2_C_FV_e1c3a244dc3d4f149ecdf7d748811086_17">'Cash Flow'!#REF!</definedName>
    <definedName name="_vena_CashFlowS2_CashFlowB2_C_FV_e1c3a244dc3d4f149ecdf7d748811086_18">'Cash Flow'!#REF!</definedName>
    <definedName name="_vena_CashFlowS2_CashFlowB2_C_FV_e1c3a244dc3d4f149ecdf7d748811086_19">'Cash Flow'!#REF!</definedName>
    <definedName name="_vena_CashFlowS2_CashFlowB2_C_FV_e1c3a244dc3d4f149ecdf7d748811086_2">'Cash Flow'!#REF!</definedName>
    <definedName name="_vena_CashFlowS2_CashFlowB2_C_FV_e1c3a244dc3d4f149ecdf7d748811086_20">'Cash Flow'!#REF!</definedName>
    <definedName name="_vena_CashFlowS2_CashFlowB2_C_FV_e1c3a244dc3d4f149ecdf7d748811086_21">'Cash Flow'!#REF!</definedName>
    <definedName name="_vena_CashFlowS2_CashFlowB2_C_FV_e1c3a244dc3d4f149ecdf7d748811086_22">'Cash Flow'!#REF!</definedName>
    <definedName name="_vena_CashFlowS2_CashFlowB2_C_FV_e1c3a244dc3d4f149ecdf7d748811086_23">'Cash Flow'!#REF!</definedName>
    <definedName name="_vena_CashFlowS2_CashFlowB2_C_FV_e1c3a244dc3d4f149ecdf7d748811086_24">'Cash Flow'!#REF!</definedName>
    <definedName name="_vena_CashFlowS2_CashFlowB2_C_FV_e1c3a244dc3d4f149ecdf7d748811086_25">'Cash Flow'!#REF!</definedName>
    <definedName name="_vena_CashFlowS2_CashFlowB2_C_FV_e1c3a244dc3d4f149ecdf7d748811086_26">'Cash Flow'!#REF!</definedName>
    <definedName name="_vena_CashFlowS2_CashFlowB2_C_FV_e1c3a244dc3d4f149ecdf7d748811086_27">'Cash Flow'!#REF!</definedName>
    <definedName name="_vena_CashFlowS2_CashFlowB2_C_FV_e1c3a244dc3d4f149ecdf7d748811086_28">'Cash Flow'!#REF!</definedName>
    <definedName name="_vena_CashFlowS2_CashFlowB2_C_FV_e1c3a244dc3d4f149ecdf7d748811086_29">'Cash Flow'!#REF!</definedName>
    <definedName name="_vena_CashFlowS2_CashFlowB2_C_FV_e1c3a244dc3d4f149ecdf7d748811086_3">'Cash Flow'!#REF!</definedName>
    <definedName name="_vena_CashFlowS2_CashFlowB2_C_FV_e1c3a244dc3d4f149ecdf7d748811086_30">'Cash Flow'!#REF!</definedName>
    <definedName name="_vena_CashFlowS2_CashFlowB2_C_FV_e1c3a244dc3d4f149ecdf7d748811086_31">'Cash Flow'!#REF!</definedName>
    <definedName name="_vena_CashFlowS2_CashFlowB2_C_FV_e1c3a244dc3d4f149ecdf7d748811086_32">'Cash Flow'!#REF!</definedName>
    <definedName name="_vena_CashFlowS2_CashFlowB2_C_FV_e1c3a244dc3d4f149ecdf7d748811086_33">'Cash Flow'!#REF!</definedName>
    <definedName name="_vena_CashFlowS2_CashFlowB2_C_FV_e1c3a244dc3d4f149ecdf7d748811086_34">'Cash Flow'!#REF!</definedName>
    <definedName name="_vena_CashFlowS2_CashFlowB2_C_FV_e1c3a244dc3d4f149ecdf7d748811086_35">'Cash Flow'!#REF!</definedName>
    <definedName name="_vena_CashFlowS2_CashFlowB2_C_FV_e1c3a244dc3d4f149ecdf7d748811086_36">'Cash Flow'!#REF!</definedName>
    <definedName name="_vena_CashFlowS2_CashFlowB2_C_FV_e1c3a244dc3d4f149ecdf7d748811086_37">'Cash Flow'!#REF!</definedName>
    <definedName name="_vena_CashFlowS2_CashFlowB2_C_FV_e1c3a244dc3d4f149ecdf7d748811086_38">'Cash Flow'!#REF!</definedName>
    <definedName name="_vena_CashFlowS2_CashFlowB2_C_FV_e1c3a244dc3d4f149ecdf7d748811086_39">'Cash Flow'!#REF!</definedName>
    <definedName name="_vena_CashFlowS2_CashFlowB2_C_FV_e1c3a244dc3d4f149ecdf7d748811086_4">'Cash Flow'!#REF!</definedName>
    <definedName name="_vena_CashFlowS2_CashFlowB2_C_FV_e1c3a244dc3d4f149ecdf7d748811086_40">'Cash Flow'!#REF!</definedName>
    <definedName name="_vena_CashFlowS2_CashFlowB2_C_FV_e1c3a244dc3d4f149ecdf7d748811086_41">'Cash Flow'!#REF!</definedName>
    <definedName name="_vena_CashFlowS2_CashFlowB2_C_FV_e1c3a244dc3d4f149ecdf7d748811086_42">'Cash Flow'!#REF!</definedName>
    <definedName name="_vena_CashFlowS2_CashFlowB2_C_FV_e1c3a244dc3d4f149ecdf7d748811086_43">'Cash Flow'!#REF!</definedName>
    <definedName name="_vena_CashFlowS2_CashFlowB2_C_FV_e1c3a244dc3d4f149ecdf7d748811086_44">'Cash Flow'!#REF!</definedName>
    <definedName name="_vena_CashFlowS2_CashFlowB2_C_FV_e1c3a244dc3d4f149ecdf7d748811086_45">'Cash Flow'!#REF!</definedName>
    <definedName name="_vena_CashFlowS2_CashFlowB2_C_FV_e1c3a244dc3d4f149ecdf7d748811086_46">'Cash Flow'!#REF!</definedName>
    <definedName name="_vena_CashFlowS2_CashFlowB2_C_FV_e1c3a244dc3d4f149ecdf7d748811086_47">'Cash Flow'!#REF!</definedName>
    <definedName name="_vena_CashFlowS2_CashFlowB2_C_FV_e1c3a244dc3d4f149ecdf7d748811086_48">'Cash Flow'!#REF!</definedName>
    <definedName name="_vena_CashFlowS2_CashFlowB2_C_FV_e1c3a244dc3d4f149ecdf7d748811086_49">'Cash Flow'!#REF!</definedName>
    <definedName name="_vena_CashFlowS2_CashFlowB2_C_FV_e1c3a244dc3d4f149ecdf7d748811086_5">'Cash Flow'!#REF!</definedName>
    <definedName name="_vena_CashFlowS2_CashFlowB2_C_FV_e1c3a244dc3d4f149ecdf7d748811086_50">'Cash Flow'!#REF!</definedName>
    <definedName name="_vena_CashFlowS2_CashFlowB2_C_FV_e1c3a244dc3d4f149ecdf7d748811086_51">'Cash Flow'!#REF!</definedName>
    <definedName name="_vena_CashFlowS2_CashFlowB2_C_FV_e1c3a244dc3d4f149ecdf7d748811086_52">'Cash Flow'!#REF!</definedName>
    <definedName name="_vena_CashFlowS2_CashFlowB2_C_FV_e1c3a244dc3d4f149ecdf7d748811086_53">'Cash Flow'!#REF!</definedName>
    <definedName name="_vena_CashFlowS2_CashFlowB2_C_FV_e1c3a244dc3d4f149ecdf7d748811086_54">'Cash Flow'!#REF!</definedName>
    <definedName name="_vena_CashFlowS2_CashFlowB2_C_FV_e1c3a244dc3d4f149ecdf7d748811086_55">'Cash Flow'!#REF!</definedName>
    <definedName name="_vena_CashFlowS2_CashFlowB2_C_FV_e1c3a244dc3d4f149ecdf7d748811086_56">'Cash Flow'!#REF!</definedName>
    <definedName name="_vena_CashFlowS2_CashFlowB2_C_FV_e1c3a244dc3d4f149ecdf7d748811086_57">'Cash Flow'!#REF!</definedName>
    <definedName name="_vena_CashFlowS2_CashFlowB2_C_FV_e1c3a244dc3d4f149ecdf7d748811086_58">'Cash Flow'!#REF!</definedName>
    <definedName name="_vena_CashFlowS2_CashFlowB2_C_FV_e1c3a244dc3d4f149ecdf7d748811086_59">'Cash Flow'!#REF!</definedName>
    <definedName name="_vena_CashFlowS2_CashFlowB2_C_FV_e1c3a244dc3d4f149ecdf7d748811086_6">'Cash Flow'!#REF!</definedName>
    <definedName name="_vena_CashFlowS2_CashFlowB2_C_FV_e1c3a244dc3d4f149ecdf7d748811086_60">'Cash Flow'!#REF!</definedName>
    <definedName name="_vena_CashFlowS2_CashFlowB2_C_FV_e1c3a244dc3d4f149ecdf7d748811086_61">'Cash Flow'!#REF!</definedName>
    <definedName name="_vena_CashFlowS2_CashFlowB2_C_FV_e1c3a244dc3d4f149ecdf7d748811086_62">'Cash Flow'!#REF!</definedName>
    <definedName name="_vena_CashFlowS2_CashFlowB2_C_FV_e1c3a244dc3d4f149ecdf7d748811086_63">'Cash Flow'!#REF!</definedName>
    <definedName name="_vena_CashFlowS2_CashFlowB2_C_FV_e1c3a244dc3d4f149ecdf7d748811086_64">'Cash Flow'!#REF!</definedName>
    <definedName name="_vena_CashFlowS2_CashFlowB2_C_FV_e1c3a244dc3d4f149ecdf7d748811086_65">'Cash Flow'!#REF!</definedName>
    <definedName name="_vena_CashFlowS2_CashFlowB2_C_FV_e1c3a244dc3d4f149ecdf7d748811086_66">'Cash Flow'!#REF!</definedName>
    <definedName name="_vena_CashFlowS2_CashFlowB2_C_FV_e1c3a244dc3d4f149ecdf7d748811086_67">'Cash Flow'!#REF!</definedName>
    <definedName name="_vena_CashFlowS2_CashFlowB2_C_FV_e1c3a244dc3d4f149ecdf7d748811086_68">'Cash Flow'!#REF!</definedName>
    <definedName name="_vena_CashFlowS2_CashFlowB2_C_FV_e1c3a244dc3d4f149ecdf7d748811086_69">'Cash Flow'!#REF!</definedName>
    <definedName name="_vena_CashFlowS2_CashFlowB2_C_FV_e1c3a244dc3d4f149ecdf7d748811086_7">'Cash Flow'!#REF!</definedName>
    <definedName name="_vena_CashFlowS2_CashFlowB2_C_FV_e1c3a244dc3d4f149ecdf7d748811086_70">'Cash Flow'!#REF!</definedName>
    <definedName name="_vena_CashFlowS2_CashFlowB2_C_FV_e1c3a244dc3d4f149ecdf7d748811086_71">'Cash Flow'!#REF!</definedName>
    <definedName name="_vena_CashFlowS2_CashFlowB2_C_FV_e1c3a244dc3d4f149ecdf7d748811086_72">'Cash Flow'!#REF!</definedName>
    <definedName name="_vena_CashFlowS2_CashFlowB2_C_FV_e1c3a244dc3d4f149ecdf7d748811086_73">'Cash Flow'!#REF!</definedName>
    <definedName name="_vena_CashFlowS2_CashFlowB2_C_FV_e1c3a244dc3d4f149ecdf7d748811086_74">'Cash Flow'!#REF!</definedName>
    <definedName name="_vena_CashFlowS2_CashFlowB2_C_FV_e1c3a244dc3d4f149ecdf7d748811086_75">'Cash Flow'!#REF!</definedName>
    <definedName name="_vena_CashFlowS2_CashFlowB2_C_FV_e1c3a244dc3d4f149ecdf7d748811086_76">'Cash Flow'!#REF!</definedName>
    <definedName name="_vena_CashFlowS2_CashFlowB2_C_FV_e1c3a244dc3d4f149ecdf7d748811086_77">'Cash Flow'!#REF!</definedName>
    <definedName name="_vena_CashFlowS2_CashFlowB2_C_FV_e1c3a244dc3d4f149ecdf7d748811086_8">'Cash Flow'!#REF!</definedName>
    <definedName name="_vena_CashFlowS2_CashFlowB2_C_FV_e1c3a244dc3d4f149ecdf7d748811086_9">'Cash Flow'!#REF!</definedName>
    <definedName name="_vena_CashFlowS2_CashFlowB2_R_5_1034677560876597249">'Cash Flow'!#REF!</definedName>
    <definedName name="_vena_CashFlowS2_CashFlowB2_R_5_1039687585003864064">'Cash Flow'!#REF!</definedName>
    <definedName name="_vena_CashFlowS2_CashFlowB2_R_5_1052836905319923712">'Cash Flow'!#REF!</definedName>
    <definedName name="_vena_CashFlowS2_CashFlowB2_R_5_1052837083040710656">'Cash Flow'!#REF!</definedName>
    <definedName name="_vena_CashFlowS2_CashFlowB2_R_5_1057844211415121920">'Cash Flow'!#REF!</definedName>
    <definedName name="_vena_CashFlowS2_CashFlowB2_R_5_1059971777734246400">'Cash Flow'!#REF!</definedName>
    <definedName name="_vena_CashFlowS2_CashFlowB2_R_5_1062510140765372417">'Cash Flow'!#REF!</definedName>
    <definedName name="_vena_CashFlowS2_CashFlowB2_R_5_1062510234340425728">'Cash Flow'!#REF!</definedName>
    <definedName name="_vena_CashFlowS2_CashFlowB2_R_5_1062510313575022592">'Cash Flow'!#REF!</definedName>
    <definedName name="_vena_CashFlowS2_CashFlowB2_R_5_1062510391693934592">'Cash Flow'!#REF!</definedName>
    <definedName name="_vena_CashFlowS2_CashFlowB2_R_5_1062510470005915648">'Cash Flow'!#REF!</definedName>
    <definedName name="_vena_CashFlowS2_CashFlowB2_R_5_721231448376606720">'Cash Flow'!#REF!</definedName>
    <definedName name="_vena_CashFlowS2_CashFlowB2_R_5_721231448380801024">'Cash Flow'!#REF!</definedName>
    <definedName name="_vena_CashFlowS2_CashFlowB2_R_5_721231448384995329">'Cash Flow'!#REF!</definedName>
    <definedName name="_vena_CashFlowS2_CashFlowB2_R_5_721231448384995331">'Cash Flow'!#REF!</definedName>
    <definedName name="_vena_CashFlowS2_CashFlowB2_R_5_721231448384995333">'Cash Flow'!#REF!</definedName>
    <definedName name="_vena_CashFlowS2_CashFlowB2_R_5_721231448389189633">'Cash Flow'!#REF!</definedName>
    <definedName name="_vena_CashFlowS2_CashFlowB2_R_5_721231448389189635">'Cash Flow'!#REF!</definedName>
    <definedName name="_vena_CashFlowS2_CashFlowB2_R_5_721231448393383937">'Cash Flow'!#REF!</definedName>
    <definedName name="_vena_CashFlowS2_CashFlowB2_R_5_721231448393383939">'Cash Flow'!#REF!</definedName>
    <definedName name="_vena_CashFlowS2_CashFlowB2_R_5_721231448393383941">'Cash Flow'!#REF!</definedName>
    <definedName name="_vena_CashFlowS2_CashFlowB2_R_5_721231448397578241">'Cash Flow'!#REF!</definedName>
    <definedName name="_vena_CashFlowS2_CashFlowB2_R_5_721231448397578243">'Cash Flow'!#REF!</definedName>
    <definedName name="_vena_CashFlowS2_CashFlowB2_R_5_721231448401772545">'Cash Flow'!#REF!</definedName>
    <definedName name="_vena_CashFlowS2_CashFlowB2_R_5_721231448401772547">'Cash Flow'!#REF!</definedName>
    <definedName name="_vena_CashFlowS2_CashFlowB2_R_5_721231448401772549">'Cash Flow'!#REF!</definedName>
    <definedName name="_vena_CashFlowS2_CashFlowB2_R_5_721231448405966849">'Cash Flow'!#REF!</definedName>
    <definedName name="_vena_CashFlowS2_CashFlowB2_R_5_721231448405966851">'Cash Flow'!#REF!</definedName>
    <definedName name="_vena_CashFlowS2_CashFlowB2_R_5_721231448410161153">'Cash Flow'!#REF!</definedName>
    <definedName name="_vena_CashFlowS2_CashFlowB2_R_5_721231448410161155">'Cash Flow'!#REF!</definedName>
    <definedName name="_vena_CashFlowS2_CashFlowB2_R_5_721231448410161157">'Cash Flow'!#REF!</definedName>
    <definedName name="_vena_CashFlowS2_CashFlowB2_R_5_721231448414355457">'Cash Flow'!#REF!</definedName>
    <definedName name="_vena_CashFlowS2_CashFlowB2_R_5_721231448414355459">'Cash Flow'!#REF!</definedName>
    <definedName name="_vena_CashFlowS2_CashFlowB2_R_5_721231448414355461">'Cash Flow'!#REF!</definedName>
    <definedName name="_vena_CashFlowS2_CashFlowB2_R_5_721231448418549761">'Cash Flow'!#REF!</definedName>
    <definedName name="_vena_CashFlowS2_CashFlowB2_R_5_721231448418549763">'Cash Flow'!#REF!</definedName>
    <definedName name="_vena_CashFlowS2_CashFlowB2_R_5_721231448422744065">'Cash Flow'!#REF!</definedName>
    <definedName name="_vena_CashFlowS2_CashFlowB2_R_5_721231448422744067">'Cash Flow'!#REF!</definedName>
    <definedName name="_vena_CashFlowS2_CashFlowB2_R_5_721231448422744069">'Cash Flow'!#REF!</definedName>
    <definedName name="_vena_CashFlowS2_CashFlowB2_R_5_721231448426938369">'Cash Flow'!#REF!</definedName>
    <definedName name="_vena_CashFlowS2_CashFlowB2_R_5_721231448426938371">'Cash Flow'!#REF!</definedName>
    <definedName name="_vena_CashFlowS2_CashFlowB2_R_5_721231448431132673">'Cash Flow'!#REF!</definedName>
    <definedName name="_vena_CashFlowS2_CashFlowB2_R_5_721231448431132675">'Cash Flow'!#REF!</definedName>
    <definedName name="_vena_CashFlowS2_CashFlowB2_R_5_721231448431132677">'Cash Flow'!#REF!</definedName>
    <definedName name="_vena_CashFlowS2_CashFlowB2_R_5_721231448435326977">'Cash Flow'!#REF!</definedName>
    <definedName name="_vena_CashFlowS2_CashFlowB2_R_5_721231448435326979">'Cash Flow'!#REF!</definedName>
    <definedName name="_vena_CashFlowS2_CashFlowB2_R_5_721231448439521281">'Cash Flow'!#REF!</definedName>
    <definedName name="_vena_CashFlowS2_CashFlowB2_R_5_721231448439521283">'Cash Flow'!#REF!</definedName>
    <definedName name="_vena_CashFlowS2_CashFlowB2_R_5_721231448439521285">'Cash Flow'!#REF!</definedName>
    <definedName name="_vena_CashFlowS2_CashFlowB2_R_5_721231448443715585">'Cash Flow'!#REF!</definedName>
    <definedName name="_vena_CashFlowS2_CashFlowB2_R_5_721231448443715587">'Cash Flow'!#REF!</definedName>
    <definedName name="_vena_CashFlowS2_CashFlowB2_R_5_721231448443715589">'Cash Flow'!#REF!</definedName>
    <definedName name="_vena_CashFlowS2_CashFlowB2_R_5_721231448447909889">'Cash Flow'!#REF!</definedName>
    <definedName name="_vena_CashFlowS2_CashFlowB2_R_5_721231448447909891">'Cash Flow'!#REF!</definedName>
    <definedName name="_vena_CashFlowS2_CashFlowB2_R_5_721231448452104193">'Cash Flow'!#REF!</definedName>
    <definedName name="_vena_CashFlowS2_CashFlowB2_R_5_721231448452104195">'Cash Flow'!#REF!</definedName>
    <definedName name="_vena_CashFlowS2_CashFlowB2_R_5_721231448452104197">'Cash Flow'!#REF!</definedName>
    <definedName name="_vena_CashFlowS2_CashFlowB2_R_5_721231448456298497">'Cash Flow'!#REF!</definedName>
    <definedName name="_vena_CashFlowS2_CashFlowB2_R_5_721231448456298499">'Cash Flow'!#REF!</definedName>
    <definedName name="_vena_CashFlowS2_CashFlowB2_R_5_721231448460492801">'Cash Flow'!#REF!</definedName>
    <definedName name="_vena_CashFlowS2_CashFlowB2_R_5_721231448460492803">'Cash Flow'!#REF!</definedName>
    <definedName name="_vena_CashFlowS2_CashFlowB2_R_5_721231448460492805">'Cash Flow'!#REF!</definedName>
    <definedName name="_vena_CashFlowS2_CashFlowB2_R_5_721231448464687105">'Cash Flow'!#REF!</definedName>
    <definedName name="_vena_CashFlowS2_CashFlowB2_R_5_721231448464687107">'Cash Flow'!#REF!</definedName>
    <definedName name="_vena_CashFlowS2_CashFlowB2_R_5_721231448468881409">'Cash Flow'!#REF!</definedName>
    <definedName name="_vena_CashFlowS2_CashFlowB2_R_5_721231448468881411">'Cash Flow'!#REF!</definedName>
    <definedName name="_vena_CashFlowS2_CashFlowB2_R_5_721231448468881413">'Cash Flow'!#REF!</definedName>
    <definedName name="_vena_CashFlowS2_CashFlowB2_R_5_721231448473075713">'Cash Flow'!#REF!</definedName>
    <definedName name="_vena_CashFlowS2_CashFlowB2_R_5_721231448477270016">'Cash Flow'!#REF!</definedName>
    <definedName name="_vena_CashFlowS2_CashFlowB2_R_5_721231448481464321">'Cash Flow'!#REF!</definedName>
    <definedName name="_vena_CashFlowS2_CashFlowB2_R_5_721231448481464323">'Cash Flow'!#REF!</definedName>
    <definedName name="_vena_CashFlowS2_CashFlowB2_R_5_721231448481464325">'Cash Flow'!#REF!</definedName>
    <definedName name="_vena_CashFlowS2_CashFlowB2_R_5_721231448485658625">'Cash Flow'!#REF!</definedName>
    <definedName name="_vena_CashFlowS2_CashFlowB2_R_5_721231448485658627">'Cash Flow'!#REF!</definedName>
    <definedName name="_vena_CashFlowS2_CashFlowB2_R_5_721231448489852929">'Cash Flow'!#REF!</definedName>
    <definedName name="_vena_CashFlowS2_CashFlowB2_R_5_721231448489852931">'Cash Flow'!#REF!</definedName>
    <definedName name="_vena_CashFlowS2_CashFlowB2_R_5_721231448489852933">'Cash Flow'!#REF!</definedName>
    <definedName name="_vena_CashFlowS2_CashFlowB2_R_5_721231448494047233">'Cash Flow'!#REF!</definedName>
    <definedName name="_vena_CashFlowS2_CashFlowB2_R_5_721231448494047235">'Cash Flow'!#REF!</definedName>
    <definedName name="_vena_CashFlowS2_CashFlowB2_R_5_721231448498241536">'Cash Flow'!#REF!</definedName>
    <definedName name="_vena_CashFlowS2_CashFlowB2_R_5_721231448502435841">'Cash Flow'!#REF!</definedName>
    <definedName name="_vena_CashFlowS2_CashFlowB2_R_5_721231448502435843">'Cash Flow'!#REF!</definedName>
    <definedName name="_vena_CashFlowS2_CashFlowB2_R_5_721231448506630145">'Cash Flow'!#REF!</definedName>
    <definedName name="_vena_CashFlowS2_CashFlowB2_R_5_721231448506630147">'Cash Flow'!#REF!</definedName>
    <definedName name="_vena_CashFlowS2_CashFlowB2_R_5_721231448506630149">'Cash Flow'!#REF!</definedName>
    <definedName name="_vena_CashFlowS2_CashFlowB2_R_5_721231448510824449">'Cash Flow'!#REF!</definedName>
    <definedName name="_vena_CashFlowS2_CashFlowB2_R_5_721231448510824451">'Cash Flow'!#REF!</definedName>
    <definedName name="_vena_CashFlowS2_CashFlowB2_R_5_721231448515018753">'Cash Flow'!#REF!</definedName>
    <definedName name="_vena_CashFlowS2_CashFlowB2_R_5_721231448515018755">'Cash Flow'!#REF!</definedName>
    <definedName name="_vena_CashFlowS2_CashFlowB2_R_5_721231448515018757">'Cash Flow'!#REF!</definedName>
    <definedName name="_vena_CashFlowS2_CashFlowB2_R_5_721231448519213057">'Cash Flow'!#REF!</definedName>
    <definedName name="_vena_CashFlowS2_CashFlowB2_R_5_721231448519213059">'Cash Flow'!#REF!</definedName>
    <definedName name="_vena_CashFlowS2_CashFlowB2_R_5_721231448523407361">'Cash Flow'!#REF!</definedName>
    <definedName name="_vena_CashFlowS2_CashFlowB2_R_5_721231448523407363">'Cash Flow'!#REF!</definedName>
    <definedName name="_vena_CashFlowS2_CashFlowB2_R_5_721231448523407365">'Cash Flow'!#REF!</definedName>
    <definedName name="_vena_CashFlowS2_CashFlowB2_R_5_721231448527601665">'Cash Flow'!#REF!</definedName>
    <definedName name="_vena_CashFlowS2_CashFlowB2_R_5_721231448527601667">'Cash Flow'!#REF!</definedName>
    <definedName name="_vena_CashFlowS2_CashFlowB2_R_5_721231448531795969">'Cash Flow'!#REF!</definedName>
    <definedName name="_vena_CashFlowS2_CashFlowB2_R_5_721231448535990272">'Cash Flow'!#REF!</definedName>
    <definedName name="_vena_CashFlowS2_CashFlowB2_R_5_721231448535990274">'Cash Flow'!#REF!</definedName>
    <definedName name="_vena_CashFlowS2_CashFlowB2_R_5_721231448540184577">'Cash Flow'!#REF!</definedName>
    <definedName name="_vena_CashFlowS2_CashFlowB2_R_5_721231448540184579">'Cash Flow'!#REF!</definedName>
    <definedName name="_vena_CashFlowS2_CashFlowB2_R_5_721231448540184581">'Cash Flow'!#REF!</definedName>
    <definedName name="_vena_CashFlowS2_CashFlowB2_R_5_721231448544378881">'Cash Flow'!#REF!</definedName>
    <definedName name="_vena_CashFlowS2_CashFlowB2_R_5_721231448544378883">'Cash Flow'!#REF!</definedName>
    <definedName name="_vena_CashFlowS2_CashFlowB2_R_5_721231448548573185">'Cash Flow'!#REF!</definedName>
    <definedName name="_vena_CashFlowS2_CashFlowB2_R_5_721231448548573187">'Cash Flow'!#REF!</definedName>
    <definedName name="_vena_CashFlowS2_CashFlowB2_R_5_721231448548573189">'Cash Flow'!#REF!</definedName>
    <definedName name="_vena_CashFlowS2_CashFlowB2_R_5_721231448552767489">'Cash Flow'!#REF!</definedName>
    <definedName name="_vena_CashFlowS2_CashFlowB2_R_5_721231448552767491">'Cash Flow'!#REF!</definedName>
    <definedName name="_vena_CashFlowS2_CashFlowB2_R_5_721231448556961793">'Cash Flow'!#REF!</definedName>
    <definedName name="_vena_CashFlowS2_CashFlowB2_R_5_721231448556961795">'Cash Flow'!#REF!</definedName>
    <definedName name="_vena_CashFlowS2_CashFlowB2_R_5_721231448556961797">'Cash Flow'!#REF!</definedName>
    <definedName name="_vena_CashFlowS2_CashFlowB2_R_5_721231448561156097">'Cash Flow'!#REF!</definedName>
    <definedName name="_vena_CashFlowS2_CashFlowB2_R_5_721231448565350400">'Cash Flow'!#REF!</definedName>
    <definedName name="_vena_CashFlowS2_CashFlowB2_R_5_721231448569544705">'Cash Flow'!#REF!</definedName>
    <definedName name="_vena_CashFlowS2_CashFlowB2_R_5_721231448569544707">'Cash Flow'!#REF!</definedName>
    <definedName name="_vena_CashFlowS2_CashFlowB2_R_5_721231448569544709">'Cash Flow'!#REF!</definedName>
    <definedName name="_vena_CashFlowS2_CashFlowB2_R_5_721231448573739009">'Cash Flow'!#REF!</definedName>
    <definedName name="_vena_CashFlowS2_CashFlowB2_R_5_721231448573739011">'Cash Flow'!#REF!</definedName>
    <definedName name="_vena_CashFlowS2_CashFlowB2_R_5_721231448577933313">'Cash Flow'!#REF!</definedName>
    <definedName name="_vena_CashFlowS2_CashFlowB2_R_5_721231448577933315">'Cash Flow'!#REF!</definedName>
    <definedName name="_vena_CashFlowS2_CashFlowB2_R_5_721231448577933317">'Cash Flow'!#REF!</definedName>
    <definedName name="_vena_CashFlowS2_CashFlowB2_R_5_721231448582127617">'Cash Flow'!#REF!</definedName>
    <definedName name="_vena_CashFlowS2_CashFlowB2_R_5_721231448582127619">'Cash Flow'!#REF!</definedName>
    <definedName name="_vena_CashFlowS2_CashFlowB2_R_5_721231448586321921">'Cash Flow'!#REF!</definedName>
    <definedName name="_vena_CashFlowS2_CashFlowB2_R_5_721231448586321923">'Cash Flow'!#REF!</definedName>
    <definedName name="_vena_CashFlowS2_CashFlowB2_R_5_721231448586321925">'Cash Flow'!#REF!</definedName>
    <definedName name="_vena_CashFlowS2_CashFlowB2_R_5_721231448590516225">'Cash Flow'!#REF!</definedName>
    <definedName name="_vena_CashFlowS2_CashFlowB2_R_5_721231448590516227">'Cash Flow'!#REF!</definedName>
    <definedName name="_vena_CashFlowS2_CashFlowB2_R_5_721231448594710529">'Cash Flow'!#REF!</definedName>
    <definedName name="_vena_CashFlowS2_CashFlowB2_R_5_721231448594710531">'Cash Flow'!#REF!</definedName>
    <definedName name="_vena_CashFlowS2_CashFlowB2_R_5_721231448594710533">'Cash Flow'!#REF!</definedName>
    <definedName name="_vena_CashFlowS2_CashFlowB2_R_5_721231448598904833">'Cash Flow'!#REF!</definedName>
    <definedName name="_vena_CashFlowS2_CashFlowB2_R_5_721231448598904835">'Cash Flow'!#REF!</definedName>
    <definedName name="_vena_CashFlowS2_CashFlowB2_R_5_721231448603099137">'Cash Flow'!#REF!</definedName>
    <definedName name="_vena_CashFlowS2_CashFlowB2_R_5_721231448603099139">'Cash Flow'!#REF!</definedName>
    <definedName name="_vena_CashFlowS2_CashFlowB2_R_5_721231448603099141">'Cash Flow'!#REF!</definedName>
    <definedName name="_vena_CashFlowS2_CashFlowB2_R_5_721231448607293441">'Cash Flow'!#REF!</definedName>
    <definedName name="_vena_CashFlowS2_CashFlowB2_R_5_721231448607293443">'Cash Flow'!#REF!</definedName>
    <definedName name="_vena_CashFlowS2_CashFlowB2_R_5_721231448607293445">'Cash Flow'!#REF!</definedName>
    <definedName name="_vena_CashFlowS2_CashFlowB2_R_5_721231448611487745">'Cash Flow'!#REF!</definedName>
    <definedName name="_vena_CashFlowS2_CashFlowB2_R_5_721231448615682048">'Cash Flow'!#REF!</definedName>
    <definedName name="_vena_CashFlowS2_CashFlowB2_R_5_721231448619876353">'Cash Flow'!#REF!</definedName>
    <definedName name="_vena_CashFlowS2_CashFlowB2_R_5_721231448619876355">'Cash Flow'!#REF!</definedName>
    <definedName name="_vena_CashFlowS2_CashFlowB2_R_5_721231448624070657">'Cash Flow'!#REF!</definedName>
    <definedName name="_vena_CashFlowS2_CashFlowB2_R_5_721231448624070659">'Cash Flow'!#REF!</definedName>
    <definedName name="_vena_CashFlowS2_CashFlowB2_R_5_721231448624070661">'Cash Flow'!#REF!</definedName>
    <definedName name="_vena_CashFlowS2_CashFlowB2_R_5_721231448628264961">'Cash Flow'!#REF!</definedName>
    <definedName name="_vena_CashFlowS2_CashFlowB2_R_5_721231448628264963">'Cash Flow'!#REF!</definedName>
    <definedName name="_vena_CashFlowS2_CashFlowB2_R_5_721231448632459264">'Cash Flow'!#REF!</definedName>
    <definedName name="_vena_CashFlowS2_CashFlowB2_R_5_721231448632459266">'Cash Flow'!#REF!</definedName>
    <definedName name="_vena_CashFlowS2_CashFlowB2_R_5_721231448636653568">'Cash Flow'!#REF!</definedName>
    <definedName name="_vena_CashFlowS2_CashFlowB2_R_5_721231448640847873">'Cash Flow'!#REF!</definedName>
    <definedName name="_vena_CashFlowS2_CashFlowB2_R_5_721231448640847875">'Cash Flow'!#REF!</definedName>
    <definedName name="_vena_CashFlowS2_CashFlowB2_R_5_721231448640847877">'Cash Flow'!#REF!</definedName>
    <definedName name="_vena_CashFlowS2_CashFlowB2_R_5_721231448645042177">'Cash Flow'!#REF!</definedName>
    <definedName name="_vena_CashFlowS2_CashFlowB2_R_5_721231448645042179">'Cash Flow'!#REF!</definedName>
    <definedName name="_vena_CashFlowS2_CashFlowB2_R_5_721231448645042181">'Cash Flow'!#REF!</definedName>
    <definedName name="_vena_CashFlowS2_CashFlowB2_R_5_721231448649236481">'Cash Flow'!#REF!</definedName>
    <definedName name="_vena_CashFlowS2_CashFlowB2_R_5_721231448649236483">'Cash Flow'!#REF!</definedName>
    <definedName name="_vena_CashFlowS2_CashFlowB2_R_5_721231448653430785">'Cash Flow'!#REF!</definedName>
    <definedName name="_vena_CashFlowS2_CashFlowB2_R_5_721231448657625088">'Cash Flow'!#REF!</definedName>
    <definedName name="_vena_CashFlowS2_CashFlowB2_R_5_721231448657625090">'Cash Flow'!#REF!</definedName>
    <definedName name="_vena_CashFlowS2_CashFlowB2_R_5_721231448661819393">'Cash Flow'!#REF!</definedName>
    <definedName name="_vena_CashFlowS2_CashFlowB2_R_5_721231448661819395">'Cash Flow'!#REF!</definedName>
    <definedName name="_vena_CashFlowS2_CashFlowB2_R_5_721231448666013697">'Cash Flow'!#REF!</definedName>
    <definedName name="_vena_CashFlowS2_CashFlowB2_R_5_721231448666013699">'Cash Flow'!#REF!</definedName>
    <definedName name="_vena_CashFlowS2_CashFlowB2_R_5_721231448666013701">'Cash Flow'!#REF!</definedName>
    <definedName name="_vena_CashFlowS2_CashFlowB2_R_5_721231448670208001">'Cash Flow'!#REF!</definedName>
    <definedName name="_vena_CashFlowS2_CashFlowB2_R_5_721231448670208003">'Cash Flow'!#REF!</definedName>
    <definedName name="_vena_CashFlowS2_CashFlowB2_R_5_721231448674402304">'Cash Flow'!#REF!</definedName>
    <definedName name="_vena_CashFlowS2_CashFlowB2_R_5_721231448678596608">'Cash Flow'!#REF!</definedName>
    <definedName name="_vena_CashFlowS2_CashFlowB2_R_5_721231448678596610">'Cash Flow'!#REF!</definedName>
    <definedName name="_vena_CashFlowS2_CashFlowB2_R_5_721231448682790913">'Cash Flow'!#REF!</definedName>
    <definedName name="_vena_CashFlowS2_CashFlowB2_R_5_721231448682790915">'Cash Flow'!#REF!</definedName>
    <definedName name="_vena_CashFlowS2_CashFlowB2_R_5_721231448686985216">'Cash Flow'!#REF!</definedName>
    <definedName name="_vena_CashFlowS2_CashFlowB2_R_5_721231448691179521">'Cash Flow'!#REF!</definedName>
    <definedName name="_vena_CashFlowS2_CashFlowB2_R_5_721231448691179523">'Cash Flow'!#REF!</definedName>
    <definedName name="_vena_CashFlowS2_CashFlowB2_R_5_721231448691179525">'Cash Flow'!#REF!</definedName>
    <definedName name="_vena_CashFlowS2_CashFlowB2_R_5_721231448695373825">'Cash Flow'!#REF!</definedName>
    <definedName name="_vena_CashFlowS2_CashFlowB2_R_5_721231448695373827">'Cash Flow'!#REF!</definedName>
    <definedName name="_vena_CashFlowS2_CashFlowB2_R_5_721231448699568129">'Cash Flow'!#REF!</definedName>
    <definedName name="_vena_CashFlowS2_CashFlowB2_R_5_721231448699568131">'Cash Flow'!#REF!</definedName>
    <definedName name="_vena_CashFlowS2_CashFlowB2_R_5_721231448699568133">'Cash Flow'!#REF!</definedName>
    <definedName name="_vena_CashFlowS2_CashFlowB2_R_5_721231448703762433">'Cash Flow'!#REF!</definedName>
    <definedName name="_vena_CashFlowS2_CashFlowB2_R_5_721231448703762435">'Cash Flow'!#REF!</definedName>
    <definedName name="_vena_CashFlowS2_CashFlowB2_R_5_721231448707956737">'Cash Flow'!#REF!</definedName>
    <definedName name="_vena_CashFlowS2_CashFlowB2_R_5_721231448712151041">'Cash Flow'!#REF!</definedName>
    <definedName name="_vena_CashFlowS2_CashFlowB2_R_5_721231448712151043">'Cash Flow'!#REF!</definedName>
    <definedName name="_vena_CashFlowS2_CashFlowB2_R_5_721231448716345345">'Cash Flow'!#REF!</definedName>
    <definedName name="_vena_CashFlowS2_CashFlowB2_R_5_721231448720539648">'Cash Flow'!#REF!</definedName>
    <definedName name="_vena_CashFlowS2_CashFlowB2_R_5_721231448720539650">'Cash Flow'!#REF!</definedName>
    <definedName name="_vena_CashFlowS2_CashFlowB2_R_5_721231448724733953">'Cash Flow'!#REF!</definedName>
    <definedName name="_vena_CashFlowS2_CashFlowB2_R_5_721231448724733955">'Cash Flow'!#REF!</definedName>
    <definedName name="_vena_CashFlowS2_CashFlowB2_R_5_721231448728928257">'Cash Flow'!#REF!</definedName>
    <definedName name="_vena_CashFlowS2_CashFlowB2_R_5_721231448728928259">'Cash Flow'!#REF!</definedName>
    <definedName name="_vena_CashFlowS2_CashFlowB2_R_5_721231448728928261">'Cash Flow'!#REF!</definedName>
    <definedName name="_vena_CashFlowS2_CashFlowB2_R_5_721231448737316864">'Cash Flow'!#REF!</definedName>
    <definedName name="_vena_CashFlowS2_CashFlowB2_R_5_721231448737316866">'Cash Flow'!#REF!</definedName>
    <definedName name="_vena_CashFlowS2_CashFlowB2_R_5_721231448741511169">'Cash Flow'!#REF!</definedName>
    <definedName name="_vena_CashFlowS2_CashFlowB2_R_5_721231448741511171">'Cash Flow'!#REF!</definedName>
    <definedName name="_vena_CashFlowS2_CashFlowB2_R_5_721231448741511173">'Cash Flow'!#REF!</definedName>
    <definedName name="_vena_CashFlowS2_CashFlowB2_R_5_721231448745705473">'Cash Flow'!#REF!</definedName>
    <definedName name="_vena_CashFlowS2_CashFlowB2_R_5_721231448745705475">'Cash Flow'!#REF!</definedName>
    <definedName name="_vena_CashFlowS2_CashFlowB2_R_5_721231448749899776">'Cash Flow'!#REF!</definedName>
    <definedName name="_vena_CashFlowS2_CashFlowB2_R_5_721231448749899778">'Cash Flow'!#REF!</definedName>
    <definedName name="_vena_CashFlowS2_CashFlowB2_R_5_721231448754094080">'Cash Flow'!#REF!</definedName>
    <definedName name="_vena_CashFlowS2_CashFlowB2_R_5_721231448758288385">'Cash Flow'!#REF!</definedName>
    <definedName name="_vena_CashFlowS2_CashFlowB2_R_5_721231448758288387">'Cash Flow'!#REF!</definedName>
    <definedName name="_vena_CashFlowS2_CashFlowB2_R_5_749087830139076610">'Cash Flow'!#REF!</definedName>
    <definedName name="_vena_CashFlowS2_CashFlowB2_R_5_749087864905531392">'Cash Flow'!#REF!</definedName>
    <definedName name="_vena_CashFlowS2_CashFlowB2_R_5_749087910850461696">'Cash Flow'!#REF!</definedName>
    <definedName name="_vena_CashFlowS2_CashFlowB2_R_5_749088060013281299">'Cash Flow'!#REF!</definedName>
    <definedName name="_vena_CashFlowS2_CashFlowB2_R_5_749088115352797184">'Cash Flow'!#REF!</definedName>
    <definedName name="_vena_CashFlowS2_CashFlowB2_R_5_749088180418248704">'Cash Flow'!#REF!</definedName>
    <definedName name="_vena_CashFlowS2_CashFlowB2_R_5_749088587086036992">'Cash Flow'!#REF!</definedName>
    <definedName name="_vena_CashFlowS2_CashFlowB2_R_5_749112547660267520">'Cash Flow'!#REF!</definedName>
    <definedName name="_vena_CashFlowS2_CashFlowB2_R_5_749112608271368192">'Cash Flow'!#REF!</definedName>
    <definedName name="_vena_CashFlowS2_CashFlowB2_R_5_764289229879115776">'Cash Flow'!#REF!</definedName>
    <definedName name="_vena_CashFlowS2_CashFlowB2_R_5_765814190010531840">'Cash Flow'!#REF!</definedName>
    <definedName name="_vena_CashFlowS2_CashFlowB2_R_5_765814447679340544">'Cash Flow'!#REF!</definedName>
    <definedName name="_vena_CashFlowS2_CashFlowB2_R_5_766526426957873152">'Cash Flow'!#REF!</definedName>
    <definedName name="_vena_CashFlowS2_CashFlowB2_R_5_820137883691253760">'Cash Flow'!#REF!</definedName>
    <definedName name="_vena_CashFlowS2_CashFlowB2_R_5_826639481931038720">'Cash Flow'!#REF!</definedName>
    <definedName name="_vena_CashFlowS2_CashFlowB2_R_5_829902262057828352">'Cash Flow'!#REF!</definedName>
    <definedName name="_vena_CashFlowS2_CashFlowB2_R_5_845143360720863232">'Cash Flow'!#REF!</definedName>
    <definedName name="_vena_CashFlowS2_CashFlowB2_R_5_851989668665229312">'Cash Flow'!#REF!</definedName>
    <definedName name="_vena_CashFlowS2_CashFlowB2_R_5_888954560046039041">'Cash Flow'!#REF!</definedName>
    <definedName name="_vena_CashFlowS2_CashFlowB2_R_5_896565875103760385">'Cash Flow'!#REF!</definedName>
    <definedName name="_vena_CashFlowS2_CashFlowB2_R_5_946970774233284608">'Cash Flow'!#REF!</definedName>
    <definedName name="_vena_CashFlowS2_CashFlowB2_R_5_951930561890746371">'Cash Flow'!#REF!</definedName>
    <definedName name="_vena_CashFlowS2_CashFlowB2_R_5_951930655779848193">'Cash Flow'!#REF!</definedName>
    <definedName name="_vena_CashFlowS2_CashFlowB2_R_5_951930778467565568">'Cash Flow'!#REF!</definedName>
    <definedName name="_vena_CashFlowS2_CashFlowB2_R_5_990418799344877568">'Cash Flow'!#REF!</definedName>
    <definedName name="_vena_CashFlowS2_CashFlowB3_C_8_720177941305491604">'Cash Flow'!#REF!</definedName>
    <definedName name="_vena_CashFlowS2_CashFlowB3_C_8_720177941305491604_1">'Cash Flow'!#REF!</definedName>
    <definedName name="_vena_CashFlowS2_CashFlowB3_C_8_720177941305491604_10">'Cash Flow'!#REF!</definedName>
    <definedName name="_vena_CashFlowS2_CashFlowB3_C_8_720177941305491604_11">'Cash Flow'!#REF!</definedName>
    <definedName name="_vena_CashFlowS2_CashFlowB3_C_8_720177941305491604_12">'Cash Flow'!#REF!</definedName>
    <definedName name="_vena_CashFlowS2_CashFlowB3_C_8_720177941305491604_13">'Cash Flow'!#REF!</definedName>
    <definedName name="_vena_CashFlowS2_CashFlowB3_C_8_720177941305491604_14">'Cash Flow'!#REF!</definedName>
    <definedName name="_vena_CashFlowS2_CashFlowB3_C_8_720177941305491604_15">'Cash Flow'!#REF!</definedName>
    <definedName name="_vena_CashFlowS2_CashFlowB3_C_8_720177941305491604_16">'Cash Flow'!#REF!</definedName>
    <definedName name="_vena_CashFlowS2_CashFlowB3_C_8_720177941305491604_17">'Cash Flow'!#REF!</definedName>
    <definedName name="_vena_CashFlowS2_CashFlowB3_C_8_720177941305491604_18">'Cash Flow'!#REF!</definedName>
    <definedName name="_vena_CashFlowS2_CashFlowB3_C_8_720177941305491604_19">'Cash Flow'!#REF!</definedName>
    <definedName name="_vena_CashFlowS2_CashFlowB3_C_8_720177941305491604_2">'Cash Flow'!#REF!</definedName>
    <definedName name="_vena_CashFlowS2_CashFlowB3_C_8_720177941305491604_20">'Cash Flow'!#REF!</definedName>
    <definedName name="_vena_CashFlowS2_CashFlowB3_C_8_720177941305491604_21">'Cash Flow'!#REF!</definedName>
    <definedName name="_vena_CashFlowS2_CashFlowB3_C_8_720177941305491604_22">'Cash Flow'!#REF!</definedName>
    <definedName name="_vena_CashFlowS2_CashFlowB3_C_8_720177941305491604_23">'Cash Flow'!#REF!</definedName>
    <definedName name="_vena_CashFlowS2_CashFlowB3_C_8_720177941305491604_24">'Cash Flow'!#REF!</definedName>
    <definedName name="_vena_CashFlowS2_CashFlowB3_C_8_720177941305491604_25">'Cash Flow'!#REF!</definedName>
    <definedName name="_vena_CashFlowS2_CashFlowB3_C_8_720177941305491604_26">'Cash Flow'!#REF!</definedName>
    <definedName name="_vena_CashFlowS2_CashFlowB3_C_8_720177941305491604_27">'Cash Flow'!#REF!</definedName>
    <definedName name="_vena_CashFlowS2_CashFlowB3_C_8_720177941305491604_28">'Cash Flow'!#REF!</definedName>
    <definedName name="_vena_CashFlowS2_CashFlowB3_C_8_720177941305491604_29">'Cash Flow'!#REF!</definedName>
    <definedName name="_vena_CashFlowS2_CashFlowB3_C_8_720177941305491604_3">'Cash Flow'!#REF!</definedName>
    <definedName name="_vena_CashFlowS2_CashFlowB3_C_8_720177941305491604_30">'Cash Flow'!#REF!</definedName>
    <definedName name="_vena_CashFlowS2_CashFlowB3_C_8_720177941305491604_31">'Cash Flow'!#REF!</definedName>
    <definedName name="_vena_CashFlowS2_CashFlowB3_C_8_720177941305491604_32">'Cash Flow'!#REF!</definedName>
    <definedName name="_vena_CashFlowS2_CashFlowB3_C_8_720177941305491604_33">'Cash Flow'!#REF!</definedName>
    <definedName name="_vena_CashFlowS2_CashFlowB3_C_8_720177941305491604_34">'Cash Flow'!#REF!</definedName>
    <definedName name="_vena_CashFlowS2_CashFlowB3_C_8_720177941305491604_35">'Cash Flow'!#REF!</definedName>
    <definedName name="_vena_CashFlowS2_CashFlowB3_C_8_720177941305491604_36">'Cash Flow'!#REF!</definedName>
    <definedName name="_vena_CashFlowS2_CashFlowB3_C_8_720177941305491604_37">'Cash Flow'!#REF!</definedName>
    <definedName name="_vena_CashFlowS2_CashFlowB3_C_8_720177941305491604_38">'Cash Flow'!#REF!</definedName>
    <definedName name="_vena_CashFlowS2_CashFlowB3_C_8_720177941305491604_39">'Cash Flow'!#REF!</definedName>
    <definedName name="_vena_CashFlowS2_CashFlowB3_C_8_720177941305491604_4">'Cash Flow'!#REF!</definedName>
    <definedName name="_vena_CashFlowS2_CashFlowB3_C_8_720177941305491604_40">'Cash Flow'!#REF!</definedName>
    <definedName name="_vena_CashFlowS2_CashFlowB3_C_8_720177941305491604_41">'Cash Flow'!#REF!</definedName>
    <definedName name="_vena_CashFlowS2_CashFlowB3_C_8_720177941305491604_42">'Cash Flow'!#REF!</definedName>
    <definedName name="_vena_CashFlowS2_CashFlowB3_C_8_720177941305491604_43">'Cash Flow'!#REF!</definedName>
    <definedName name="_vena_CashFlowS2_CashFlowB3_C_8_720177941305491604_44">'Cash Flow'!#REF!</definedName>
    <definedName name="_vena_CashFlowS2_CashFlowB3_C_8_720177941305491604_45">'Cash Flow'!#REF!</definedName>
    <definedName name="_vena_CashFlowS2_CashFlowB3_C_8_720177941305491604_46">'Cash Flow'!#REF!</definedName>
    <definedName name="_vena_CashFlowS2_CashFlowB3_C_8_720177941305491604_47">'Cash Flow'!#REF!</definedName>
    <definedName name="_vena_CashFlowS2_CashFlowB3_C_8_720177941305491604_48">'Cash Flow'!#REF!</definedName>
    <definedName name="_vena_CashFlowS2_CashFlowB3_C_8_720177941305491604_49">'Cash Flow'!#REF!</definedName>
    <definedName name="_vena_CashFlowS2_CashFlowB3_C_8_720177941305491604_5">'Cash Flow'!#REF!</definedName>
    <definedName name="_vena_CashFlowS2_CashFlowB3_C_8_720177941305491604_50">'Cash Flow'!#REF!</definedName>
    <definedName name="_vena_CashFlowS2_CashFlowB3_C_8_720177941305491604_51">'Cash Flow'!#REF!</definedName>
    <definedName name="_vena_CashFlowS2_CashFlowB3_C_8_720177941305491604_52">'Cash Flow'!#REF!</definedName>
    <definedName name="_vena_CashFlowS2_CashFlowB3_C_8_720177941305491604_53">'Cash Flow'!#REF!</definedName>
    <definedName name="_vena_CashFlowS2_CashFlowB3_C_8_720177941305491604_54">'Cash Flow'!#REF!</definedName>
    <definedName name="_vena_CashFlowS2_CashFlowB3_C_8_720177941305491604_55">'Cash Flow'!#REF!</definedName>
    <definedName name="_vena_CashFlowS2_CashFlowB3_C_8_720177941305491604_56">'Cash Flow'!#REF!</definedName>
    <definedName name="_vena_CashFlowS2_CashFlowB3_C_8_720177941305491604_57">'Cash Flow'!#REF!</definedName>
    <definedName name="_vena_CashFlowS2_CashFlowB3_C_8_720177941305491604_58">'Cash Flow'!#REF!</definedName>
    <definedName name="_vena_CashFlowS2_CashFlowB3_C_8_720177941305491604_59">'Cash Flow'!#REF!</definedName>
    <definedName name="_vena_CashFlowS2_CashFlowB3_C_8_720177941305491604_6">'Cash Flow'!#REF!</definedName>
    <definedName name="_vena_CashFlowS2_CashFlowB3_C_8_720177941305491604_60">'Cash Flow'!#REF!</definedName>
    <definedName name="_vena_CashFlowS2_CashFlowB3_C_8_720177941305491604_61">'Cash Flow'!#REF!</definedName>
    <definedName name="_vena_CashFlowS2_CashFlowB3_C_8_720177941305491604_62">'Cash Flow'!#REF!</definedName>
    <definedName name="_vena_CashFlowS2_CashFlowB3_C_8_720177941305491604_63">'Cash Flow'!#REF!</definedName>
    <definedName name="_vena_CashFlowS2_CashFlowB3_C_8_720177941305491604_64">'Cash Flow'!#REF!</definedName>
    <definedName name="_vena_CashFlowS2_CashFlowB3_C_8_720177941305491604_65">'Cash Flow'!#REF!</definedName>
    <definedName name="_vena_CashFlowS2_CashFlowB3_C_8_720177941305491604_66">'Cash Flow'!#REF!</definedName>
    <definedName name="_vena_CashFlowS2_CashFlowB3_C_8_720177941305491604_67">'Cash Flow'!#REF!</definedName>
    <definedName name="_vena_CashFlowS2_CashFlowB3_C_8_720177941305491604_68">'Cash Flow'!#REF!</definedName>
    <definedName name="_vena_CashFlowS2_CashFlowB3_C_8_720177941305491604_69">'Cash Flow'!#REF!</definedName>
    <definedName name="_vena_CashFlowS2_CashFlowB3_C_8_720177941305491604_7">'Cash Flow'!#REF!</definedName>
    <definedName name="_vena_CashFlowS2_CashFlowB3_C_8_720177941305491604_70">'Cash Flow'!#REF!</definedName>
    <definedName name="_vena_CashFlowS2_CashFlowB3_C_8_720177941305491604_71">'Cash Flow'!#REF!</definedName>
    <definedName name="_vena_CashFlowS2_CashFlowB3_C_8_720177941305491604_8">'Cash Flow'!#REF!</definedName>
    <definedName name="_vena_CashFlowS2_CashFlowB3_C_8_720177941305491604_9">'Cash Flow'!#REF!</definedName>
    <definedName name="_vena_CashFlowS2_CashFlowB3_C_FV_56493ffece784c5db4cd0fd3b40a250d">'Cash Flow'!#REF!</definedName>
    <definedName name="_vena_CashFlowS2_CashFlowB3_C_FV_56493ffece784c5db4cd0fd3b40a250d_1">'Cash Flow'!#REF!</definedName>
    <definedName name="_vena_CashFlowS2_CashFlowB3_C_FV_56493ffece784c5db4cd0fd3b40a250d_10">'Cash Flow'!#REF!</definedName>
    <definedName name="_vena_CashFlowS2_CashFlowB3_C_FV_56493ffece784c5db4cd0fd3b40a250d_11">'Cash Flow'!#REF!</definedName>
    <definedName name="_vena_CashFlowS2_CashFlowB3_C_FV_56493ffece784c5db4cd0fd3b40a250d_12">'Cash Flow'!#REF!</definedName>
    <definedName name="_vena_CashFlowS2_CashFlowB3_C_FV_56493ffece784c5db4cd0fd3b40a250d_13">'Cash Flow'!#REF!</definedName>
    <definedName name="_vena_CashFlowS2_CashFlowB3_C_FV_56493ffece784c5db4cd0fd3b40a250d_14">'Cash Flow'!#REF!</definedName>
    <definedName name="_vena_CashFlowS2_CashFlowB3_C_FV_56493ffece784c5db4cd0fd3b40a250d_15">'Cash Flow'!#REF!</definedName>
    <definedName name="_vena_CashFlowS2_CashFlowB3_C_FV_56493ffece784c5db4cd0fd3b40a250d_16">'Cash Flow'!#REF!</definedName>
    <definedName name="_vena_CashFlowS2_CashFlowB3_C_FV_56493ffece784c5db4cd0fd3b40a250d_17">'Cash Flow'!#REF!</definedName>
    <definedName name="_vena_CashFlowS2_CashFlowB3_C_FV_56493ffece784c5db4cd0fd3b40a250d_18">'Cash Flow'!#REF!</definedName>
    <definedName name="_vena_CashFlowS2_CashFlowB3_C_FV_56493ffece784c5db4cd0fd3b40a250d_19">'Cash Flow'!#REF!</definedName>
    <definedName name="_vena_CashFlowS2_CashFlowB3_C_FV_56493ffece784c5db4cd0fd3b40a250d_2">'Cash Flow'!#REF!</definedName>
    <definedName name="_vena_CashFlowS2_CashFlowB3_C_FV_56493ffece784c5db4cd0fd3b40a250d_20">'Cash Flow'!#REF!</definedName>
    <definedName name="_vena_CashFlowS2_CashFlowB3_C_FV_56493ffece784c5db4cd0fd3b40a250d_21">'Cash Flow'!#REF!</definedName>
    <definedName name="_vena_CashFlowS2_CashFlowB3_C_FV_56493ffece784c5db4cd0fd3b40a250d_22">'Cash Flow'!#REF!</definedName>
    <definedName name="_vena_CashFlowS2_CashFlowB3_C_FV_56493ffece784c5db4cd0fd3b40a250d_23">'Cash Flow'!#REF!</definedName>
    <definedName name="_vena_CashFlowS2_CashFlowB3_C_FV_56493ffece784c5db4cd0fd3b40a250d_24">'Cash Flow'!#REF!</definedName>
    <definedName name="_vena_CashFlowS2_CashFlowB3_C_FV_56493ffece784c5db4cd0fd3b40a250d_25">'Cash Flow'!#REF!</definedName>
    <definedName name="_vena_CashFlowS2_CashFlowB3_C_FV_56493ffece784c5db4cd0fd3b40a250d_26">'Cash Flow'!#REF!</definedName>
    <definedName name="_vena_CashFlowS2_CashFlowB3_C_FV_56493ffece784c5db4cd0fd3b40a250d_27">'Cash Flow'!#REF!</definedName>
    <definedName name="_vena_CashFlowS2_CashFlowB3_C_FV_56493ffece784c5db4cd0fd3b40a250d_28">'Cash Flow'!#REF!</definedName>
    <definedName name="_vena_CashFlowS2_CashFlowB3_C_FV_56493ffece784c5db4cd0fd3b40a250d_29">'Cash Flow'!#REF!</definedName>
    <definedName name="_vena_CashFlowS2_CashFlowB3_C_FV_56493ffece784c5db4cd0fd3b40a250d_3">'Cash Flow'!#REF!</definedName>
    <definedName name="_vena_CashFlowS2_CashFlowB3_C_FV_56493ffece784c5db4cd0fd3b40a250d_30">'Cash Flow'!#REF!</definedName>
    <definedName name="_vena_CashFlowS2_CashFlowB3_C_FV_56493ffece784c5db4cd0fd3b40a250d_31">'Cash Flow'!#REF!</definedName>
    <definedName name="_vena_CashFlowS2_CashFlowB3_C_FV_56493ffece784c5db4cd0fd3b40a250d_32">'Cash Flow'!#REF!</definedName>
    <definedName name="_vena_CashFlowS2_CashFlowB3_C_FV_56493ffece784c5db4cd0fd3b40a250d_33">'Cash Flow'!#REF!</definedName>
    <definedName name="_vena_CashFlowS2_CashFlowB3_C_FV_56493ffece784c5db4cd0fd3b40a250d_34">'Cash Flow'!#REF!</definedName>
    <definedName name="_vena_CashFlowS2_CashFlowB3_C_FV_56493ffece784c5db4cd0fd3b40a250d_35">'Cash Flow'!#REF!</definedName>
    <definedName name="_vena_CashFlowS2_CashFlowB3_C_FV_56493ffece784c5db4cd0fd3b40a250d_36">'Cash Flow'!#REF!</definedName>
    <definedName name="_vena_CashFlowS2_CashFlowB3_C_FV_56493ffece784c5db4cd0fd3b40a250d_37">'Cash Flow'!#REF!</definedName>
    <definedName name="_vena_CashFlowS2_CashFlowB3_C_FV_56493ffece784c5db4cd0fd3b40a250d_38">'Cash Flow'!#REF!</definedName>
    <definedName name="_vena_CashFlowS2_CashFlowB3_C_FV_56493ffece784c5db4cd0fd3b40a250d_39">'Cash Flow'!#REF!</definedName>
    <definedName name="_vena_CashFlowS2_CashFlowB3_C_FV_56493ffece784c5db4cd0fd3b40a250d_4">'Cash Flow'!#REF!</definedName>
    <definedName name="_vena_CashFlowS2_CashFlowB3_C_FV_56493ffece784c5db4cd0fd3b40a250d_40">'Cash Flow'!#REF!</definedName>
    <definedName name="_vena_CashFlowS2_CashFlowB3_C_FV_56493ffece784c5db4cd0fd3b40a250d_41">'Cash Flow'!#REF!</definedName>
    <definedName name="_vena_CashFlowS2_CashFlowB3_C_FV_56493ffece784c5db4cd0fd3b40a250d_42">'Cash Flow'!#REF!</definedName>
    <definedName name="_vena_CashFlowS2_CashFlowB3_C_FV_56493ffece784c5db4cd0fd3b40a250d_43">'Cash Flow'!#REF!</definedName>
    <definedName name="_vena_CashFlowS2_CashFlowB3_C_FV_56493ffece784c5db4cd0fd3b40a250d_44">'Cash Flow'!#REF!</definedName>
    <definedName name="_vena_CashFlowS2_CashFlowB3_C_FV_56493ffece784c5db4cd0fd3b40a250d_45">'Cash Flow'!#REF!</definedName>
    <definedName name="_vena_CashFlowS2_CashFlowB3_C_FV_56493ffece784c5db4cd0fd3b40a250d_46">'Cash Flow'!#REF!</definedName>
    <definedName name="_vena_CashFlowS2_CashFlowB3_C_FV_56493ffece784c5db4cd0fd3b40a250d_47">'Cash Flow'!#REF!</definedName>
    <definedName name="_vena_CashFlowS2_CashFlowB3_C_FV_56493ffece784c5db4cd0fd3b40a250d_48">'Cash Flow'!#REF!</definedName>
    <definedName name="_vena_CashFlowS2_CashFlowB3_C_FV_56493ffece784c5db4cd0fd3b40a250d_49">'Cash Flow'!#REF!</definedName>
    <definedName name="_vena_CashFlowS2_CashFlowB3_C_FV_56493ffece784c5db4cd0fd3b40a250d_5">'Cash Flow'!#REF!</definedName>
    <definedName name="_vena_CashFlowS2_CashFlowB3_C_FV_56493ffece784c5db4cd0fd3b40a250d_50">'Cash Flow'!#REF!</definedName>
    <definedName name="_vena_CashFlowS2_CashFlowB3_C_FV_56493ffece784c5db4cd0fd3b40a250d_51">'Cash Flow'!#REF!</definedName>
    <definedName name="_vena_CashFlowS2_CashFlowB3_C_FV_56493ffece784c5db4cd0fd3b40a250d_52">'Cash Flow'!#REF!</definedName>
    <definedName name="_vena_CashFlowS2_CashFlowB3_C_FV_56493ffece784c5db4cd0fd3b40a250d_53">'Cash Flow'!#REF!</definedName>
    <definedName name="_vena_CashFlowS2_CashFlowB3_C_FV_56493ffece784c5db4cd0fd3b40a250d_54">'Cash Flow'!#REF!</definedName>
    <definedName name="_vena_CashFlowS2_CashFlowB3_C_FV_56493ffece784c5db4cd0fd3b40a250d_55">'Cash Flow'!#REF!</definedName>
    <definedName name="_vena_CashFlowS2_CashFlowB3_C_FV_56493ffece784c5db4cd0fd3b40a250d_56">'Cash Flow'!#REF!</definedName>
    <definedName name="_vena_CashFlowS2_CashFlowB3_C_FV_56493ffece784c5db4cd0fd3b40a250d_57">'Cash Flow'!#REF!</definedName>
    <definedName name="_vena_CashFlowS2_CashFlowB3_C_FV_56493ffece784c5db4cd0fd3b40a250d_58">'Cash Flow'!#REF!</definedName>
    <definedName name="_vena_CashFlowS2_CashFlowB3_C_FV_56493ffece784c5db4cd0fd3b40a250d_59">'Cash Flow'!#REF!</definedName>
    <definedName name="_vena_CashFlowS2_CashFlowB3_C_FV_56493ffece784c5db4cd0fd3b40a250d_6">'Cash Flow'!#REF!</definedName>
    <definedName name="_vena_CashFlowS2_CashFlowB3_C_FV_56493ffece784c5db4cd0fd3b40a250d_60">'Cash Flow'!#REF!</definedName>
    <definedName name="_vena_CashFlowS2_CashFlowB3_C_FV_56493ffece784c5db4cd0fd3b40a250d_61">'Cash Flow'!#REF!</definedName>
    <definedName name="_vena_CashFlowS2_CashFlowB3_C_FV_56493ffece784c5db4cd0fd3b40a250d_62">'Cash Flow'!#REF!</definedName>
    <definedName name="_vena_CashFlowS2_CashFlowB3_C_FV_56493ffece784c5db4cd0fd3b40a250d_63">'Cash Flow'!#REF!</definedName>
    <definedName name="_vena_CashFlowS2_CashFlowB3_C_FV_56493ffece784c5db4cd0fd3b40a250d_64">'Cash Flow'!#REF!</definedName>
    <definedName name="_vena_CashFlowS2_CashFlowB3_C_FV_56493ffece784c5db4cd0fd3b40a250d_65">'Cash Flow'!#REF!</definedName>
    <definedName name="_vena_CashFlowS2_CashFlowB3_C_FV_56493ffece784c5db4cd0fd3b40a250d_66">'Cash Flow'!#REF!</definedName>
    <definedName name="_vena_CashFlowS2_CashFlowB3_C_FV_56493ffece784c5db4cd0fd3b40a250d_67">'Cash Flow'!#REF!</definedName>
    <definedName name="_vena_CashFlowS2_CashFlowB3_C_FV_56493ffece784c5db4cd0fd3b40a250d_68">'Cash Flow'!#REF!</definedName>
    <definedName name="_vena_CashFlowS2_CashFlowB3_C_FV_56493ffece784c5db4cd0fd3b40a250d_69">'Cash Flow'!#REF!</definedName>
    <definedName name="_vena_CashFlowS2_CashFlowB3_C_FV_56493ffece784c5db4cd0fd3b40a250d_7">'Cash Flow'!#REF!</definedName>
    <definedName name="_vena_CashFlowS2_CashFlowB3_C_FV_56493ffece784c5db4cd0fd3b40a250d_70">'Cash Flow'!#REF!</definedName>
    <definedName name="_vena_CashFlowS2_CashFlowB3_C_FV_56493ffece784c5db4cd0fd3b40a250d_71">'Cash Flow'!#REF!</definedName>
    <definedName name="_vena_CashFlowS2_CashFlowB3_C_FV_56493ffece784c5db4cd0fd3b40a250d_8">'Cash Flow'!#REF!</definedName>
    <definedName name="_vena_CashFlowS2_CashFlowB3_C_FV_56493ffece784c5db4cd0fd3b40a250d_9">'Cash Flow'!#REF!</definedName>
    <definedName name="_vena_CashFlowS2_CashFlowB3_C_FV_a398e917565c475b8f0c5e9ebb5e002d">'Cash Flow'!#REF!</definedName>
    <definedName name="_vena_CashFlowS2_CashFlowB3_C_FV_a398e917565c475b8f0c5e9ebb5e002d_1">'Cash Flow'!#REF!</definedName>
    <definedName name="_vena_CashFlowS2_CashFlowB3_C_FV_a398e917565c475b8f0c5e9ebb5e002d_10">'Cash Flow'!#REF!</definedName>
    <definedName name="_vena_CashFlowS2_CashFlowB3_C_FV_a398e917565c475b8f0c5e9ebb5e002d_11">'Cash Flow'!#REF!</definedName>
    <definedName name="_vena_CashFlowS2_CashFlowB3_C_FV_a398e917565c475b8f0c5e9ebb5e002d_12">'Cash Flow'!#REF!</definedName>
    <definedName name="_vena_CashFlowS2_CashFlowB3_C_FV_a398e917565c475b8f0c5e9ebb5e002d_13">'Cash Flow'!#REF!</definedName>
    <definedName name="_vena_CashFlowS2_CashFlowB3_C_FV_a398e917565c475b8f0c5e9ebb5e002d_14">'Cash Flow'!#REF!</definedName>
    <definedName name="_vena_CashFlowS2_CashFlowB3_C_FV_a398e917565c475b8f0c5e9ebb5e002d_15">'Cash Flow'!#REF!</definedName>
    <definedName name="_vena_CashFlowS2_CashFlowB3_C_FV_a398e917565c475b8f0c5e9ebb5e002d_16">'Cash Flow'!#REF!</definedName>
    <definedName name="_vena_CashFlowS2_CashFlowB3_C_FV_a398e917565c475b8f0c5e9ebb5e002d_17">'Cash Flow'!#REF!</definedName>
    <definedName name="_vena_CashFlowS2_CashFlowB3_C_FV_a398e917565c475b8f0c5e9ebb5e002d_18">'Cash Flow'!#REF!</definedName>
    <definedName name="_vena_CashFlowS2_CashFlowB3_C_FV_a398e917565c475b8f0c5e9ebb5e002d_19">'Cash Flow'!#REF!</definedName>
    <definedName name="_vena_CashFlowS2_CashFlowB3_C_FV_a398e917565c475b8f0c5e9ebb5e002d_2">'Cash Flow'!#REF!</definedName>
    <definedName name="_vena_CashFlowS2_CashFlowB3_C_FV_a398e917565c475b8f0c5e9ebb5e002d_20">'Cash Flow'!#REF!</definedName>
    <definedName name="_vena_CashFlowS2_CashFlowB3_C_FV_a398e917565c475b8f0c5e9ebb5e002d_21">'Cash Flow'!#REF!</definedName>
    <definedName name="_vena_CashFlowS2_CashFlowB3_C_FV_a398e917565c475b8f0c5e9ebb5e002d_22">'Cash Flow'!#REF!</definedName>
    <definedName name="_vena_CashFlowS2_CashFlowB3_C_FV_a398e917565c475b8f0c5e9ebb5e002d_23">'Cash Flow'!#REF!</definedName>
    <definedName name="_vena_CashFlowS2_CashFlowB3_C_FV_a398e917565c475b8f0c5e9ebb5e002d_24">'Cash Flow'!#REF!</definedName>
    <definedName name="_vena_CashFlowS2_CashFlowB3_C_FV_a398e917565c475b8f0c5e9ebb5e002d_25">'Cash Flow'!#REF!</definedName>
    <definedName name="_vena_CashFlowS2_CashFlowB3_C_FV_a398e917565c475b8f0c5e9ebb5e002d_26">'Cash Flow'!#REF!</definedName>
    <definedName name="_vena_CashFlowS2_CashFlowB3_C_FV_a398e917565c475b8f0c5e9ebb5e002d_27">'Cash Flow'!#REF!</definedName>
    <definedName name="_vena_CashFlowS2_CashFlowB3_C_FV_a398e917565c475b8f0c5e9ebb5e002d_28">'Cash Flow'!#REF!</definedName>
    <definedName name="_vena_CashFlowS2_CashFlowB3_C_FV_a398e917565c475b8f0c5e9ebb5e002d_29">'Cash Flow'!#REF!</definedName>
    <definedName name="_vena_CashFlowS2_CashFlowB3_C_FV_a398e917565c475b8f0c5e9ebb5e002d_3">'Cash Flow'!#REF!</definedName>
    <definedName name="_vena_CashFlowS2_CashFlowB3_C_FV_a398e917565c475b8f0c5e9ebb5e002d_30">'Cash Flow'!#REF!</definedName>
    <definedName name="_vena_CashFlowS2_CashFlowB3_C_FV_a398e917565c475b8f0c5e9ebb5e002d_31">'Cash Flow'!#REF!</definedName>
    <definedName name="_vena_CashFlowS2_CashFlowB3_C_FV_a398e917565c475b8f0c5e9ebb5e002d_32">'Cash Flow'!#REF!</definedName>
    <definedName name="_vena_CashFlowS2_CashFlowB3_C_FV_a398e917565c475b8f0c5e9ebb5e002d_33">'Cash Flow'!#REF!</definedName>
    <definedName name="_vena_CashFlowS2_CashFlowB3_C_FV_a398e917565c475b8f0c5e9ebb5e002d_34">'Cash Flow'!#REF!</definedName>
    <definedName name="_vena_CashFlowS2_CashFlowB3_C_FV_a398e917565c475b8f0c5e9ebb5e002d_35">'Cash Flow'!#REF!</definedName>
    <definedName name="_vena_CashFlowS2_CashFlowB3_C_FV_a398e917565c475b8f0c5e9ebb5e002d_36">'Cash Flow'!#REF!</definedName>
    <definedName name="_vena_CashFlowS2_CashFlowB3_C_FV_a398e917565c475b8f0c5e9ebb5e002d_37">'Cash Flow'!#REF!</definedName>
    <definedName name="_vena_CashFlowS2_CashFlowB3_C_FV_a398e917565c475b8f0c5e9ebb5e002d_38">'Cash Flow'!#REF!</definedName>
    <definedName name="_vena_CashFlowS2_CashFlowB3_C_FV_a398e917565c475b8f0c5e9ebb5e002d_39">'Cash Flow'!#REF!</definedName>
    <definedName name="_vena_CashFlowS2_CashFlowB3_C_FV_a398e917565c475b8f0c5e9ebb5e002d_4">'Cash Flow'!#REF!</definedName>
    <definedName name="_vena_CashFlowS2_CashFlowB3_C_FV_a398e917565c475b8f0c5e9ebb5e002d_40">'Cash Flow'!#REF!</definedName>
    <definedName name="_vena_CashFlowS2_CashFlowB3_C_FV_a398e917565c475b8f0c5e9ebb5e002d_41">'Cash Flow'!#REF!</definedName>
    <definedName name="_vena_CashFlowS2_CashFlowB3_C_FV_a398e917565c475b8f0c5e9ebb5e002d_42">'Cash Flow'!#REF!</definedName>
    <definedName name="_vena_CashFlowS2_CashFlowB3_C_FV_a398e917565c475b8f0c5e9ebb5e002d_43">'Cash Flow'!#REF!</definedName>
    <definedName name="_vena_CashFlowS2_CashFlowB3_C_FV_a398e917565c475b8f0c5e9ebb5e002d_44">'Cash Flow'!#REF!</definedName>
    <definedName name="_vena_CashFlowS2_CashFlowB3_C_FV_a398e917565c475b8f0c5e9ebb5e002d_45">'Cash Flow'!#REF!</definedName>
    <definedName name="_vena_CashFlowS2_CashFlowB3_C_FV_a398e917565c475b8f0c5e9ebb5e002d_46">'Cash Flow'!#REF!</definedName>
    <definedName name="_vena_CashFlowS2_CashFlowB3_C_FV_a398e917565c475b8f0c5e9ebb5e002d_47">'Cash Flow'!#REF!</definedName>
    <definedName name="_vena_CashFlowS2_CashFlowB3_C_FV_a398e917565c475b8f0c5e9ebb5e002d_48">'Cash Flow'!#REF!</definedName>
    <definedName name="_vena_CashFlowS2_CashFlowB3_C_FV_a398e917565c475b8f0c5e9ebb5e002d_49">'Cash Flow'!#REF!</definedName>
    <definedName name="_vena_CashFlowS2_CashFlowB3_C_FV_a398e917565c475b8f0c5e9ebb5e002d_5">'Cash Flow'!#REF!</definedName>
    <definedName name="_vena_CashFlowS2_CashFlowB3_C_FV_a398e917565c475b8f0c5e9ebb5e002d_50">'Cash Flow'!#REF!</definedName>
    <definedName name="_vena_CashFlowS2_CashFlowB3_C_FV_a398e917565c475b8f0c5e9ebb5e002d_51">'Cash Flow'!#REF!</definedName>
    <definedName name="_vena_CashFlowS2_CashFlowB3_C_FV_a398e917565c475b8f0c5e9ebb5e002d_52">'Cash Flow'!#REF!</definedName>
    <definedName name="_vena_CashFlowS2_CashFlowB3_C_FV_a398e917565c475b8f0c5e9ebb5e002d_53">'Cash Flow'!#REF!</definedName>
    <definedName name="_vena_CashFlowS2_CashFlowB3_C_FV_a398e917565c475b8f0c5e9ebb5e002d_54">'Cash Flow'!#REF!</definedName>
    <definedName name="_vena_CashFlowS2_CashFlowB3_C_FV_a398e917565c475b8f0c5e9ebb5e002d_55">'Cash Flow'!#REF!</definedName>
    <definedName name="_vena_CashFlowS2_CashFlowB3_C_FV_a398e917565c475b8f0c5e9ebb5e002d_56">'Cash Flow'!#REF!</definedName>
    <definedName name="_vena_CashFlowS2_CashFlowB3_C_FV_a398e917565c475b8f0c5e9ebb5e002d_57">'Cash Flow'!#REF!</definedName>
    <definedName name="_vena_CashFlowS2_CashFlowB3_C_FV_a398e917565c475b8f0c5e9ebb5e002d_58">'Cash Flow'!#REF!</definedName>
    <definedName name="_vena_CashFlowS2_CashFlowB3_C_FV_a398e917565c475b8f0c5e9ebb5e002d_59">'Cash Flow'!#REF!</definedName>
    <definedName name="_vena_CashFlowS2_CashFlowB3_C_FV_a398e917565c475b8f0c5e9ebb5e002d_6">'Cash Flow'!#REF!</definedName>
    <definedName name="_vena_CashFlowS2_CashFlowB3_C_FV_a398e917565c475b8f0c5e9ebb5e002d_60">'Cash Flow'!#REF!</definedName>
    <definedName name="_vena_CashFlowS2_CashFlowB3_C_FV_a398e917565c475b8f0c5e9ebb5e002d_61">'Cash Flow'!#REF!</definedName>
    <definedName name="_vena_CashFlowS2_CashFlowB3_C_FV_a398e917565c475b8f0c5e9ebb5e002d_62">'Cash Flow'!#REF!</definedName>
    <definedName name="_vena_CashFlowS2_CashFlowB3_C_FV_a398e917565c475b8f0c5e9ebb5e002d_63">'Cash Flow'!#REF!</definedName>
    <definedName name="_vena_CashFlowS2_CashFlowB3_C_FV_a398e917565c475b8f0c5e9ebb5e002d_64">'Cash Flow'!#REF!</definedName>
    <definedName name="_vena_CashFlowS2_CashFlowB3_C_FV_a398e917565c475b8f0c5e9ebb5e002d_65">'Cash Flow'!#REF!</definedName>
    <definedName name="_vena_CashFlowS2_CashFlowB3_C_FV_a398e917565c475b8f0c5e9ebb5e002d_66">'Cash Flow'!#REF!</definedName>
    <definedName name="_vena_CashFlowS2_CashFlowB3_C_FV_a398e917565c475b8f0c5e9ebb5e002d_67">'Cash Flow'!#REF!</definedName>
    <definedName name="_vena_CashFlowS2_CashFlowB3_C_FV_a398e917565c475b8f0c5e9ebb5e002d_68">'Cash Flow'!#REF!</definedName>
    <definedName name="_vena_CashFlowS2_CashFlowB3_C_FV_a398e917565c475b8f0c5e9ebb5e002d_69">'Cash Flow'!#REF!</definedName>
    <definedName name="_vena_CashFlowS2_CashFlowB3_C_FV_a398e917565c475b8f0c5e9ebb5e002d_7">'Cash Flow'!#REF!</definedName>
    <definedName name="_vena_CashFlowS2_CashFlowB3_C_FV_a398e917565c475b8f0c5e9ebb5e002d_70">'Cash Flow'!#REF!</definedName>
    <definedName name="_vena_CashFlowS2_CashFlowB3_C_FV_a398e917565c475b8f0c5e9ebb5e002d_71">'Cash Flow'!#REF!</definedName>
    <definedName name="_vena_CashFlowS2_CashFlowB3_C_FV_a398e917565c475b8f0c5e9ebb5e002d_8">'Cash Flow'!#REF!</definedName>
    <definedName name="_vena_CashFlowS2_CashFlowB3_C_FV_a398e917565c475b8f0c5e9ebb5e002d_9">'Cash Flow'!#REF!</definedName>
    <definedName name="_vena_CashFlowS2_CashFlowB3_C_FV_e1c3a244dc3d4f149ecdf7d748811086">'Cash Flow'!#REF!</definedName>
    <definedName name="_vena_CashFlowS2_CashFlowB3_C_FV_e1c3a244dc3d4f149ecdf7d748811086_1">'Cash Flow'!#REF!</definedName>
    <definedName name="_vena_CashFlowS2_CashFlowB3_C_FV_e1c3a244dc3d4f149ecdf7d748811086_10">'Cash Flow'!#REF!</definedName>
    <definedName name="_vena_CashFlowS2_CashFlowB3_C_FV_e1c3a244dc3d4f149ecdf7d748811086_11">'Cash Flow'!#REF!</definedName>
    <definedName name="_vena_CashFlowS2_CashFlowB3_C_FV_e1c3a244dc3d4f149ecdf7d748811086_12">'Cash Flow'!#REF!</definedName>
    <definedName name="_vena_CashFlowS2_CashFlowB3_C_FV_e1c3a244dc3d4f149ecdf7d748811086_13">'Cash Flow'!#REF!</definedName>
    <definedName name="_vena_CashFlowS2_CashFlowB3_C_FV_e1c3a244dc3d4f149ecdf7d748811086_14">'Cash Flow'!#REF!</definedName>
    <definedName name="_vena_CashFlowS2_CashFlowB3_C_FV_e1c3a244dc3d4f149ecdf7d748811086_15">'Cash Flow'!#REF!</definedName>
    <definedName name="_vena_CashFlowS2_CashFlowB3_C_FV_e1c3a244dc3d4f149ecdf7d748811086_16">'Cash Flow'!#REF!</definedName>
    <definedName name="_vena_CashFlowS2_CashFlowB3_C_FV_e1c3a244dc3d4f149ecdf7d748811086_17">'Cash Flow'!#REF!</definedName>
    <definedName name="_vena_CashFlowS2_CashFlowB3_C_FV_e1c3a244dc3d4f149ecdf7d748811086_18">'Cash Flow'!#REF!</definedName>
    <definedName name="_vena_CashFlowS2_CashFlowB3_C_FV_e1c3a244dc3d4f149ecdf7d748811086_19">'Cash Flow'!#REF!</definedName>
    <definedName name="_vena_CashFlowS2_CashFlowB3_C_FV_e1c3a244dc3d4f149ecdf7d748811086_2">'Cash Flow'!#REF!</definedName>
    <definedName name="_vena_CashFlowS2_CashFlowB3_C_FV_e1c3a244dc3d4f149ecdf7d748811086_20">'Cash Flow'!#REF!</definedName>
    <definedName name="_vena_CashFlowS2_CashFlowB3_C_FV_e1c3a244dc3d4f149ecdf7d748811086_21">'Cash Flow'!#REF!</definedName>
    <definedName name="_vena_CashFlowS2_CashFlowB3_C_FV_e1c3a244dc3d4f149ecdf7d748811086_22">'Cash Flow'!#REF!</definedName>
    <definedName name="_vena_CashFlowS2_CashFlowB3_C_FV_e1c3a244dc3d4f149ecdf7d748811086_23">'Cash Flow'!#REF!</definedName>
    <definedName name="_vena_CashFlowS2_CashFlowB3_C_FV_e1c3a244dc3d4f149ecdf7d748811086_24">'Cash Flow'!#REF!</definedName>
    <definedName name="_vena_CashFlowS2_CashFlowB3_C_FV_e1c3a244dc3d4f149ecdf7d748811086_25">'Cash Flow'!#REF!</definedName>
    <definedName name="_vena_CashFlowS2_CashFlowB3_C_FV_e1c3a244dc3d4f149ecdf7d748811086_26">'Cash Flow'!#REF!</definedName>
    <definedName name="_vena_CashFlowS2_CashFlowB3_C_FV_e1c3a244dc3d4f149ecdf7d748811086_27">'Cash Flow'!#REF!</definedName>
    <definedName name="_vena_CashFlowS2_CashFlowB3_C_FV_e1c3a244dc3d4f149ecdf7d748811086_28">'Cash Flow'!#REF!</definedName>
    <definedName name="_vena_CashFlowS2_CashFlowB3_C_FV_e1c3a244dc3d4f149ecdf7d748811086_29">'Cash Flow'!#REF!</definedName>
    <definedName name="_vena_CashFlowS2_CashFlowB3_C_FV_e1c3a244dc3d4f149ecdf7d748811086_3">'Cash Flow'!#REF!</definedName>
    <definedName name="_vena_CashFlowS2_CashFlowB3_C_FV_e1c3a244dc3d4f149ecdf7d748811086_30">'Cash Flow'!#REF!</definedName>
    <definedName name="_vena_CashFlowS2_CashFlowB3_C_FV_e1c3a244dc3d4f149ecdf7d748811086_31">'Cash Flow'!#REF!</definedName>
    <definedName name="_vena_CashFlowS2_CashFlowB3_C_FV_e1c3a244dc3d4f149ecdf7d748811086_32">'Cash Flow'!#REF!</definedName>
    <definedName name="_vena_CashFlowS2_CashFlowB3_C_FV_e1c3a244dc3d4f149ecdf7d748811086_33">'Cash Flow'!#REF!</definedName>
    <definedName name="_vena_CashFlowS2_CashFlowB3_C_FV_e1c3a244dc3d4f149ecdf7d748811086_34">'Cash Flow'!#REF!</definedName>
    <definedName name="_vena_CashFlowS2_CashFlowB3_C_FV_e1c3a244dc3d4f149ecdf7d748811086_35">'Cash Flow'!#REF!</definedName>
    <definedName name="_vena_CashFlowS2_CashFlowB3_C_FV_e1c3a244dc3d4f149ecdf7d748811086_36">'Cash Flow'!#REF!</definedName>
    <definedName name="_vena_CashFlowS2_CashFlowB3_C_FV_e1c3a244dc3d4f149ecdf7d748811086_37">'Cash Flow'!#REF!</definedName>
    <definedName name="_vena_CashFlowS2_CashFlowB3_C_FV_e1c3a244dc3d4f149ecdf7d748811086_38">'Cash Flow'!#REF!</definedName>
    <definedName name="_vena_CashFlowS2_CashFlowB3_C_FV_e1c3a244dc3d4f149ecdf7d748811086_39">'Cash Flow'!#REF!</definedName>
    <definedName name="_vena_CashFlowS2_CashFlowB3_C_FV_e1c3a244dc3d4f149ecdf7d748811086_4">'Cash Flow'!#REF!</definedName>
    <definedName name="_vena_CashFlowS2_CashFlowB3_C_FV_e1c3a244dc3d4f149ecdf7d748811086_40">'Cash Flow'!#REF!</definedName>
    <definedName name="_vena_CashFlowS2_CashFlowB3_C_FV_e1c3a244dc3d4f149ecdf7d748811086_41">'Cash Flow'!#REF!</definedName>
    <definedName name="_vena_CashFlowS2_CashFlowB3_C_FV_e1c3a244dc3d4f149ecdf7d748811086_42">'Cash Flow'!#REF!</definedName>
    <definedName name="_vena_CashFlowS2_CashFlowB3_C_FV_e1c3a244dc3d4f149ecdf7d748811086_43">'Cash Flow'!#REF!</definedName>
    <definedName name="_vena_CashFlowS2_CashFlowB3_C_FV_e1c3a244dc3d4f149ecdf7d748811086_44">'Cash Flow'!#REF!</definedName>
    <definedName name="_vena_CashFlowS2_CashFlowB3_C_FV_e1c3a244dc3d4f149ecdf7d748811086_45">'Cash Flow'!#REF!</definedName>
    <definedName name="_vena_CashFlowS2_CashFlowB3_C_FV_e1c3a244dc3d4f149ecdf7d748811086_46">'Cash Flow'!#REF!</definedName>
    <definedName name="_vena_CashFlowS2_CashFlowB3_C_FV_e1c3a244dc3d4f149ecdf7d748811086_47">'Cash Flow'!#REF!</definedName>
    <definedName name="_vena_CashFlowS2_CashFlowB3_C_FV_e1c3a244dc3d4f149ecdf7d748811086_48">'Cash Flow'!#REF!</definedName>
    <definedName name="_vena_CashFlowS2_CashFlowB3_C_FV_e1c3a244dc3d4f149ecdf7d748811086_49">'Cash Flow'!#REF!</definedName>
    <definedName name="_vena_CashFlowS2_CashFlowB3_C_FV_e1c3a244dc3d4f149ecdf7d748811086_5">'Cash Flow'!#REF!</definedName>
    <definedName name="_vena_CashFlowS2_CashFlowB3_C_FV_e1c3a244dc3d4f149ecdf7d748811086_50">'Cash Flow'!#REF!</definedName>
    <definedName name="_vena_CashFlowS2_CashFlowB3_C_FV_e1c3a244dc3d4f149ecdf7d748811086_51">'Cash Flow'!#REF!</definedName>
    <definedName name="_vena_CashFlowS2_CashFlowB3_C_FV_e1c3a244dc3d4f149ecdf7d748811086_52">'Cash Flow'!#REF!</definedName>
    <definedName name="_vena_CashFlowS2_CashFlowB3_C_FV_e1c3a244dc3d4f149ecdf7d748811086_53">'Cash Flow'!#REF!</definedName>
    <definedName name="_vena_CashFlowS2_CashFlowB3_C_FV_e1c3a244dc3d4f149ecdf7d748811086_54">'Cash Flow'!#REF!</definedName>
    <definedName name="_vena_CashFlowS2_CashFlowB3_C_FV_e1c3a244dc3d4f149ecdf7d748811086_55">'Cash Flow'!#REF!</definedName>
    <definedName name="_vena_CashFlowS2_CashFlowB3_C_FV_e1c3a244dc3d4f149ecdf7d748811086_56">'Cash Flow'!#REF!</definedName>
    <definedName name="_vena_CashFlowS2_CashFlowB3_C_FV_e1c3a244dc3d4f149ecdf7d748811086_57">'Cash Flow'!#REF!</definedName>
    <definedName name="_vena_CashFlowS2_CashFlowB3_C_FV_e1c3a244dc3d4f149ecdf7d748811086_58">'Cash Flow'!#REF!</definedName>
    <definedName name="_vena_CashFlowS2_CashFlowB3_C_FV_e1c3a244dc3d4f149ecdf7d748811086_59">'Cash Flow'!#REF!</definedName>
    <definedName name="_vena_CashFlowS2_CashFlowB3_C_FV_e1c3a244dc3d4f149ecdf7d748811086_6">'Cash Flow'!#REF!</definedName>
    <definedName name="_vena_CashFlowS2_CashFlowB3_C_FV_e1c3a244dc3d4f149ecdf7d748811086_60">'Cash Flow'!#REF!</definedName>
    <definedName name="_vena_CashFlowS2_CashFlowB3_C_FV_e1c3a244dc3d4f149ecdf7d748811086_61">'Cash Flow'!#REF!</definedName>
    <definedName name="_vena_CashFlowS2_CashFlowB3_C_FV_e1c3a244dc3d4f149ecdf7d748811086_62">'Cash Flow'!#REF!</definedName>
    <definedName name="_vena_CashFlowS2_CashFlowB3_C_FV_e1c3a244dc3d4f149ecdf7d748811086_63">'Cash Flow'!#REF!</definedName>
    <definedName name="_vena_CashFlowS2_CashFlowB3_C_FV_e1c3a244dc3d4f149ecdf7d748811086_64">'Cash Flow'!#REF!</definedName>
    <definedName name="_vena_CashFlowS2_CashFlowB3_C_FV_e1c3a244dc3d4f149ecdf7d748811086_65">'Cash Flow'!#REF!</definedName>
    <definedName name="_vena_CashFlowS2_CashFlowB3_C_FV_e1c3a244dc3d4f149ecdf7d748811086_66">'Cash Flow'!#REF!</definedName>
    <definedName name="_vena_CashFlowS2_CashFlowB3_C_FV_e1c3a244dc3d4f149ecdf7d748811086_67">'Cash Flow'!#REF!</definedName>
    <definedName name="_vena_CashFlowS2_CashFlowB3_C_FV_e1c3a244dc3d4f149ecdf7d748811086_68">'Cash Flow'!#REF!</definedName>
    <definedName name="_vena_CashFlowS2_CashFlowB3_C_FV_e1c3a244dc3d4f149ecdf7d748811086_69">'Cash Flow'!#REF!</definedName>
    <definedName name="_vena_CashFlowS2_CashFlowB3_C_FV_e1c3a244dc3d4f149ecdf7d748811086_7">'Cash Flow'!#REF!</definedName>
    <definedName name="_vena_CashFlowS2_CashFlowB3_C_FV_e1c3a244dc3d4f149ecdf7d748811086_70">'Cash Flow'!#REF!</definedName>
    <definedName name="_vena_CashFlowS2_CashFlowB3_C_FV_e1c3a244dc3d4f149ecdf7d748811086_71">'Cash Flow'!#REF!</definedName>
    <definedName name="_vena_CashFlowS2_CashFlowB3_C_FV_e1c3a244dc3d4f149ecdf7d748811086_8">'Cash Flow'!#REF!</definedName>
    <definedName name="_vena_CashFlowS2_CashFlowB3_C_FV_e1c3a244dc3d4f149ecdf7d748811086_9">'Cash Flow'!#REF!</definedName>
    <definedName name="_vena_CashFlowS2_CashFlowB3_R_5_720177941099970567">'Cash Flow'!#REF!</definedName>
    <definedName name="_vena_CashFlowS2_CashFlowB3_R_5_720177941099970571">'Cash Flow'!#REF!</definedName>
    <definedName name="_vena_CashFlowS2_CashFlowB3_R_5_720177941129330781">'Cash Flow'!#REF!</definedName>
    <definedName name="_vena_CashFlowS2_CashFlowB3_R_5_720177941129330793">'Cash Flow'!#REF!</definedName>
    <definedName name="_vena_CashFlowS2_CashFlowB3_R_5_720177941129330845">'Cash Flow'!#REF!</definedName>
    <definedName name="_vena_CashFlowS2_CashFlowB3_R_5_720177941129330848">'Cash Flow'!#REF!</definedName>
    <definedName name="_vena_CashFlowS2_CashFlowB3_R_5_720177941133525121">'Cash Flow'!#REF!</definedName>
    <definedName name="_vena_CashFlowS2_CashFlowB3_R_5_720177941133525129">'Cash Flow'!#REF!</definedName>
    <definedName name="_vena_CashFlowS2_CashFlowB3_R_5_720177941137719307">'Cash Flow'!#REF!</definedName>
    <definedName name="_vena_CashFlowS2_CashFlowB3_R_5_720177941137719420">'Cash Flow'!#REF!</definedName>
    <definedName name="_vena_CashFlowS2_CashFlowB3_R_5_733477287828389888">'Cash Flow'!#REF!</definedName>
    <definedName name="_vena_CashFlowS2_CashFlowB3_R_5_733477515616583680">'Cash Flow'!#REF!</definedName>
    <definedName name="_vena_CashFlowS2_CashFlowB3_R_5_996323332361945089">'Cash Flow'!#REF!</definedName>
    <definedName name="_vena_CashFlowS2_CashFlowB4_C_8_720177941305491604">'Cash Flow'!#REF!</definedName>
    <definedName name="_vena_CashFlowS2_CashFlowB4_C_8_720177941305491604_1">'Cash Flow'!#REF!</definedName>
    <definedName name="_vena_CashFlowS2_CashFlowB4_C_8_720177941305491604_10">'Cash Flow'!#REF!</definedName>
    <definedName name="_vena_CashFlowS2_CashFlowB4_C_8_720177941305491604_11">'Cash Flow'!#REF!</definedName>
    <definedName name="_vena_CashFlowS2_CashFlowB4_C_8_720177941305491604_2">'Cash Flow'!#REF!</definedName>
    <definedName name="_vena_CashFlowS2_CashFlowB4_C_8_720177941305491604_3">'Cash Flow'!#REF!</definedName>
    <definedName name="_vena_CashFlowS2_CashFlowB4_C_8_720177941305491604_4">'Cash Flow'!#REF!</definedName>
    <definedName name="_vena_CashFlowS2_CashFlowB4_C_8_720177941305491604_5">'Cash Flow'!#REF!</definedName>
    <definedName name="_vena_CashFlowS2_CashFlowB4_C_8_720177941305491604_6">'Cash Flow'!#REF!</definedName>
    <definedName name="_vena_CashFlowS2_CashFlowB4_C_8_720177941305491604_7">'Cash Flow'!#REF!</definedName>
    <definedName name="_vena_CashFlowS2_CashFlowB4_C_8_720177941305491604_8">'Cash Flow'!#REF!</definedName>
    <definedName name="_vena_CashFlowS2_CashFlowB4_C_8_720177941305491604_9">'Cash Flow'!#REF!</definedName>
    <definedName name="_vena_CashFlowS2_CashFlowB4_C_FV_56493ffece784c5db4cd0fd3b40a250d">'Cash Flow'!#REF!</definedName>
    <definedName name="_vena_CashFlowS2_CashFlowB4_C_FV_56493ffece784c5db4cd0fd3b40a250d_1">'Cash Flow'!#REF!</definedName>
    <definedName name="_vena_CashFlowS2_CashFlowB4_C_FV_56493ffece784c5db4cd0fd3b40a250d_10">'Cash Flow'!#REF!</definedName>
    <definedName name="_vena_CashFlowS2_CashFlowB4_C_FV_56493ffece784c5db4cd0fd3b40a250d_11">'Cash Flow'!#REF!</definedName>
    <definedName name="_vena_CashFlowS2_CashFlowB4_C_FV_56493ffece784c5db4cd0fd3b40a250d_2">'Cash Flow'!#REF!</definedName>
    <definedName name="_vena_CashFlowS2_CashFlowB4_C_FV_56493ffece784c5db4cd0fd3b40a250d_3">'Cash Flow'!#REF!</definedName>
    <definedName name="_vena_CashFlowS2_CashFlowB4_C_FV_56493ffece784c5db4cd0fd3b40a250d_4">'Cash Flow'!#REF!</definedName>
    <definedName name="_vena_CashFlowS2_CashFlowB4_C_FV_56493ffece784c5db4cd0fd3b40a250d_5">'Cash Flow'!#REF!</definedName>
    <definedName name="_vena_CashFlowS2_CashFlowB4_C_FV_56493ffece784c5db4cd0fd3b40a250d_6">'Cash Flow'!#REF!</definedName>
    <definedName name="_vena_CashFlowS2_CashFlowB4_C_FV_56493ffece784c5db4cd0fd3b40a250d_7">'Cash Flow'!#REF!</definedName>
    <definedName name="_vena_CashFlowS2_CashFlowB4_C_FV_56493ffece784c5db4cd0fd3b40a250d_8">'Cash Flow'!#REF!</definedName>
    <definedName name="_vena_CashFlowS2_CashFlowB4_C_FV_56493ffece784c5db4cd0fd3b40a250d_9">'Cash Flow'!#REF!</definedName>
    <definedName name="_vena_CashFlowS2_CashFlowB4_C_FV_a398e917565c475b8f0c5e9ebb5e002d">'Cash Flow'!#REF!</definedName>
    <definedName name="_vena_CashFlowS2_CashFlowB4_C_FV_a398e917565c475b8f0c5e9ebb5e002d_1">'Cash Flow'!#REF!</definedName>
    <definedName name="_vena_CashFlowS2_CashFlowB4_C_FV_a398e917565c475b8f0c5e9ebb5e002d_10">'Cash Flow'!#REF!</definedName>
    <definedName name="_vena_CashFlowS2_CashFlowB4_C_FV_a398e917565c475b8f0c5e9ebb5e002d_11">'Cash Flow'!#REF!</definedName>
    <definedName name="_vena_CashFlowS2_CashFlowB4_C_FV_a398e917565c475b8f0c5e9ebb5e002d_2">'Cash Flow'!#REF!</definedName>
    <definedName name="_vena_CashFlowS2_CashFlowB4_C_FV_a398e917565c475b8f0c5e9ebb5e002d_3">'Cash Flow'!#REF!</definedName>
    <definedName name="_vena_CashFlowS2_CashFlowB4_C_FV_a398e917565c475b8f0c5e9ebb5e002d_4">'Cash Flow'!#REF!</definedName>
    <definedName name="_vena_CashFlowS2_CashFlowB4_C_FV_a398e917565c475b8f0c5e9ebb5e002d_5">'Cash Flow'!#REF!</definedName>
    <definedName name="_vena_CashFlowS2_CashFlowB4_C_FV_a398e917565c475b8f0c5e9ebb5e002d_6">'Cash Flow'!#REF!</definedName>
    <definedName name="_vena_CashFlowS2_CashFlowB4_C_FV_a398e917565c475b8f0c5e9ebb5e002d_7">'Cash Flow'!#REF!</definedName>
    <definedName name="_vena_CashFlowS2_CashFlowB4_C_FV_a398e917565c475b8f0c5e9ebb5e002d_8">'Cash Flow'!#REF!</definedName>
    <definedName name="_vena_CashFlowS2_CashFlowB4_C_FV_a398e917565c475b8f0c5e9ebb5e002d_9">'Cash Flow'!#REF!</definedName>
    <definedName name="_vena_CashFlowS2_CashFlowB4_C_FV_e1c3a244dc3d4f149ecdf7d748811086">'Cash Flow'!#REF!</definedName>
    <definedName name="_vena_CashFlowS2_CashFlowB4_C_FV_e1c3a244dc3d4f149ecdf7d748811086_1">'Cash Flow'!#REF!</definedName>
    <definedName name="_vena_CashFlowS2_CashFlowB4_C_FV_e1c3a244dc3d4f149ecdf7d748811086_10">'Cash Flow'!#REF!</definedName>
    <definedName name="_vena_CashFlowS2_CashFlowB4_C_FV_e1c3a244dc3d4f149ecdf7d748811086_11">'Cash Flow'!#REF!</definedName>
    <definedName name="_vena_CashFlowS2_CashFlowB4_C_FV_e1c3a244dc3d4f149ecdf7d748811086_2">'Cash Flow'!#REF!</definedName>
    <definedName name="_vena_CashFlowS2_CashFlowB4_C_FV_e1c3a244dc3d4f149ecdf7d748811086_3">'Cash Flow'!#REF!</definedName>
    <definedName name="_vena_CashFlowS2_CashFlowB4_C_FV_e1c3a244dc3d4f149ecdf7d748811086_4">'Cash Flow'!#REF!</definedName>
    <definedName name="_vena_CashFlowS2_CashFlowB4_C_FV_e1c3a244dc3d4f149ecdf7d748811086_5">'Cash Flow'!#REF!</definedName>
    <definedName name="_vena_CashFlowS2_CashFlowB4_C_FV_e1c3a244dc3d4f149ecdf7d748811086_6">'Cash Flow'!#REF!</definedName>
    <definedName name="_vena_CashFlowS2_CashFlowB4_C_FV_e1c3a244dc3d4f149ecdf7d748811086_7">'Cash Flow'!#REF!</definedName>
    <definedName name="_vena_CashFlowS2_CashFlowB4_C_FV_e1c3a244dc3d4f149ecdf7d748811086_8">'Cash Flow'!#REF!</definedName>
    <definedName name="_vena_CashFlowS2_CashFlowB4_C_FV_e1c3a244dc3d4f149ecdf7d748811086_9">'Cash Flow'!#REF!</definedName>
    <definedName name="_vena_CashFlowS2_CashFlowB4_R_5_720177941120942100">'Cash Flow'!#REF!</definedName>
    <definedName name="_vena_CashFlowS2_P_6_720177941255159927" comment="*">'Cash Flow'!#REF!</definedName>
    <definedName name="_vena_CashFlowS2_P_7_720177941267742850" comment="*">'Cash Flow'!#REF!</definedName>
    <definedName name="_vena_CashFlowS2_P_FV_e3545e3dcc52420a84dcdae3a23a4597" comment="*">'Cash Flow'!#REF!</definedName>
    <definedName name="_vena_CashFlowS3_CashFlowB6_C_8_720177941309685782">'Cash Flow'!#REF!</definedName>
    <definedName name="_vena_CashFlowS3_CashFlowB6_C_FV_56493ffece784c5db4cd0fd3b40a250d">'Cash Flow'!#REF!</definedName>
    <definedName name="_vena_CashFlowS3_CashFlowB6_R_FV_42f34b52efc14701904e2bd69b949ebb">'Cash Flow'!#REF!</definedName>
    <definedName name="_vena_CashFlowS3_CashFlowB6_R_FV_42f34b52efc14701904e2bd69b949ebb_151">'Cash Flow'!#REF!</definedName>
    <definedName name="_vena_CashFlowS3_CashFlowB6_R_FV_42f34b52efc14701904e2bd69b949ebb_152">'Cash Flow'!#REF!</definedName>
    <definedName name="_vena_CashFlowS3_CashFlowB6_R_FV_42f34b52efc14701904e2bd69b949ebb_153">'Cash Flow'!#REF!</definedName>
    <definedName name="_vena_CashFlowS3_CashFlowB6_R_FV_42f34b52efc14701904e2bd69b949ebb_154">'Cash Flow'!#REF!</definedName>
    <definedName name="_vena_CashFlowS3_CashFlowB6_R_FV_42f34b52efc14701904e2bd69b949ebb_155">'Cash Flow'!#REF!</definedName>
    <definedName name="_vena_CashFlowS3_CashFlowB6_R_FV_42f34b52efc14701904e2bd69b949ebb_156">'Cash Flow'!#REF!</definedName>
    <definedName name="_vena_CashFlowS3_CashFlowB6_R_FV_42f34b52efc14701904e2bd69b949ebb_158">'Cash Flow'!#REF!</definedName>
    <definedName name="_vena_CashFlowS3_CashFlowB6_R_FV_42f34b52efc14701904e2bd69b949ebb_160">'Cash Flow'!#REF!</definedName>
    <definedName name="_vena_CashFlowS3_CashFlowB6_R_FV_42f34b52efc14701904e2bd69b949ebb_161">'Cash Flow'!#REF!</definedName>
    <definedName name="_vena_CashFlowS3_CashFlowB6_R_FV_42f34b52efc14701904e2bd69b949ebb_162">'Cash Flow'!#REF!</definedName>
    <definedName name="_vena_CashFlowS3_CashFlowB6_R_FV_42f34b52efc14701904e2bd69b949ebb_163">'Cash Flow'!#REF!</definedName>
    <definedName name="_vena_CashFlowS3_CashFlowB6_R_FV_42f34b52efc14701904e2bd69b949ebb_164">'Cash Flow'!#REF!</definedName>
    <definedName name="_vena_CashFlowS3_CashFlowB6_R_FV_42f34b52efc14701904e2bd69b949ebb_165">'Cash Flow'!#REF!</definedName>
    <definedName name="_vena_CashFlowS3_CashFlowB6_R_FV_42f34b52efc14701904e2bd69b949ebb_166">'Cash Flow'!#REF!</definedName>
    <definedName name="_vena_CashFlowS3_CashFlowB6_R_FV_42f34b52efc14701904e2bd69b949ebb_167">'Cash Flow'!#REF!</definedName>
    <definedName name="_vena_CashFlowS3_CashFlowB6_R_FV_42f34b52efc14701904e2bd69b949ebb_168">'Cash Flow'!#REF!</definedName>
    <definedName name="_vena_CashFlowS3_CashFlowB6_R_FV_42f34b52efc14701904e2bd69b949ebb_169">'Cash Flow'!#REF!</definedName>
    <definedName name="_vena_CashFlowS3_CashFlowB6_R_FV_42f34b52efc14701904e2bd69b949ebb_170">'Cash Flow'!#REF!</definedName>
    <definedName name="_vena_CashFlowS3_CashFlowB6_R_FV_42f34b52efc14701904e2bd69b949ebb_171">'Cash Flow'!#REF!</definedName>
    <definedName name="_vena_CashFlowS3_CashFlowB6_R_FV_42f34b52efc14701904e2bd69b949ebb_172">'Cash Flow'!#REF!</definedName>
    <definedName name="_vena_CashFlowS3_CashFlowB6_R_FV_42f34b52efc14701904e2bd69b949ebb_173">'Cash Flow'!#REF!</definedName>
    <definedName name="_vena_CashFlowS3_CashFlowB6_R_FV_42f34b52efc14701904e2bd69b949ebb_174">'Cash Flow'!#REF!</definedName>
    <definedName name="_vena_CashFlowS3_CashFlowB6_R_FV_42f34b52efc14701904e2bd69b949ebb_175">'Cash Flow'!#REF!</definedName>
    <definedName name="_vena_CashFlowS3_CashFlowB6_R_FV_42f34b52efc14701904e2bd69b949ebb_176">'Cash Flow'!#REF!</definedName>
    <definedName name="_vena_CashFlowS3_CashFlowB6_R_FV_42f34b52efc14701904e2bd69b949ebb_177">'Cash Flow'!#REF!</definedName>
    <definedName name="_vena_CashFlowS3_CashFlowB6_R_FV_42f34b52efc14701904e2bd69b949ebb_178">'Cash Flow'!#REF!</definedName>
    <definedName name="_vena_CashFlowS3_CashFlowB6_R_FV_42f34b52efc14701904e2bd69b949ebb_179">'Cash Flow'!#REF!</definedName>
    <definedName name="_vena_CashFlowS3_CashFlowB6_R_FV_42f34b52efc14701904e2bd69b949ebb_180">'Cash Flow'!#REF!</definedName>
    <definedName name="_vena_CashFlowS3_CashFlowB6_R_FV_42f34b52efc14701904e2bd69b949ebb_181">'Cash Flow'!#REF!</definedName>
    <definedName name="_vena_CashFlowS3_CashFlowB6_R_FV_42f34b52efc14701904e2bd69b949ebb_182">'Cash Flow'!#REF!</definedName>
    <definedName name="_vena_CashFlowS3_CashFlowB6_R_FV_42f34b52efc14701904e2bd69b949ebb_183">'Cash Flow'!#REF!</definedName>
    <definedName name="_vena_CashFlowS3_CashFlowB6_R_FV_42f34b52efc14701904e2bd69b949ebb_184">'Cash Flow'!#REF!</definedName>
    <definedName name="_vena_CashFlowS3_CashFlowB6_R_FV_42f34b52efc14701904e2bd69b949ebb_185">'Cash Flow'!#REF!</definedName>
    <definedName name="_vena_CashFlowS3_CashFlowB6_R_FV_42f34b52efc14701904e2bd69b949ebb_186">'Cash Flow'!#REF!</definedName>
    <definedName name="_vena_CashFlowS3_CashFlowB6_R_FV_42f34b52efc14701904e2bd69b949ebb_187">'Cash Flow'!#REF!</definedName>
    <definedName name="_vena_CashFlowS3_CashFlowB6_R_FV_42f34b52efc14701904e2bd69b949ebb_188">'Cash Flow'!#REF!</definedName>
    <definedName name="_vena_CashFlowS3_CashFlowB6_R_FV_42f34b52efc14701904e2bd69b949ebb_189">'Cash Flow'!#REF!</definedName>
    <definedName name="_vena_CashFlowS3_CashFlowB6_R_FV_42f34b52efc14701904e2bd69b949ebb_190">'Cash Flow'!#REF!</definedName>
    <definedName name="_vena_CashFlowS3_CashFlowB6_R_FV_42f34b52efc14701904e2bd69b949ebb_191">'Cash Flow'!#REF!</definedName>
    <definedName name="_vena_CashFlowS3_CashFlowB6_R_FV_42f34b52efc14701904e2bd69b949ebb_192">'Cash Flow'!#REF!</definedName>
    <definedName name="_vena_CashFlowS3_CashFlowB6_R_FV_42f34b52efc14701904e2bd69b949ebb_193">'Cash Flow'!#REF!</definedName>
    <definedName name="_vena_CashFlowS3_CashFlowB6_R_FV_42f34b52efc14701904e2bd69b949ebb_194">'Cash Flow'!#REF!</definedName>
    <definedName name="_vena_CashFlowS3_CashFlowB6_R_FV_42f34b52efc14701904e2bd69b949ebb_195">'Cash Flow'!#REF!</definedName>
    <definedName name="_vena_CashFlowS3_CashFlowB6_R_FV_42f34b52efc14701904e2bd69b949ebb_196">'Cash Flow'!#REF!</definedName>
    <definedName name="_vena_CashFlowS3_CashFlowB6_R_FV_42f34b52efc14701904e2bd69b949ebb_197">'Cash Flow'!#REF!</definedName>
    <definedName name="_vena_CashFlowS3_CashFlowB6_R_FV_42f34b52efc14701904e2bd69b949ebb_198">'Cash Flow'!#REF!</definedName>
    <definedName name="_vena_CashFlowS3_CashFlowB6_R_FV_42f34b52efc14701904e2bd69b949ebb_199">'Cash Flow'!#REF!</definedName>
    <definedName name="_vena_CashFlowS3_CashFlowB6_R_FV_42f34b52efc14701904e2bd69b949ebb_200">'Cash Flow'!#REF!</definedName>
    <definedName name="_vena_CashFlowS3_CashFlowB6_R_FV_42f34b52efc14701904e2bd69b949ebb_201">'Cash Flow'!#REF!</definedName>
    <definedName name="_vena_CashFlowS3_CashFlowB6_R_FV_42f34b52efc14701904e2bd69b949ebb_202">'Cash Flow'!#REF!</definedName>
    <definedName name="_vena_CashFlowS3_CashFlowB6_R_FV_42f34b52efc14701904e2bd69b949ebb_203">'Cash Flow'!#REF!</definedName>
    <definedName name="_vena_CashFlowS3_CashFlowB6_R_FV_42f34b52efc14701904e2bd69b949ebb_204">'Cash Flow'!#REF!</definedName>
    <definedName name="_vena_CashFlowS3_CashFlowB6_R_FV_42f34b52efc14701904e2bd69b949ebb_205">'Cash Flow'!#REF!</definedName>
    <definedName name="_vena_CashFlowS3_CashFlowB6_R_FV_42f34b52efc14701904e2bd69b949ebb_206">'Cash Flow'!#REF!</definedName>
    <definedName name="_vena_CashFlowS3_CashFlowB6_R_FV_42f34b52efc14701904e2bd69b949ebb_207">'Cash Flow'!#REF!</definedName>
    <definedName name="_vena_CashFlowS3_CashFlowB6_R_FV_42f34b52efc14701904e2bd69b949ebb_208">'Cash Flow'!#REF!</definedName>
    <definedName name="_vena_CashFlowS3_CashFlowB6_R_FV_42f34b52efc14701904e2bd69b949ebb_209">'Cash Flow'!#REF!</definedName>
    <definedName name="_vena_CashFlowS3_CashFlowB6_R_FV_42f34b52efc14701904e2bd69b949ebb_210">'Cash Flow'!#REF!</definedName>
    <definedName name="_vena_CashFlowS3_CashFlowB6_R_FV_42f34b52efc14701904e2bd69b949ebb_211">'Cash Flow'!#REF!</definedName>
    <definedName name="_vena_CashFlowS3_CashFlowB6_R_FV_42f34b52efc14701904e2bd69b949ebb_212">'Cash Flow'!#REF!</definedName>
    <definedName name="_vena_CashFlowS3_CashFlowB6_R_FV_42f34b52efc14701904e2bd69b949ebb_213">'Cash Flow'!#REF!</definedName>
    <definedName name="_vena_CashFlowS3_CashFlowB6_R_FV_42f34b52efc14701904e2bd69b949ebb_214">'Cash Flow'!#REF!</definedName>
    <definedName name="_vena_CashFlowS3_CashFlowB6_R_FV_42f34b52efc14701904e2bd69b949ebb_215">'Cash Flow'!#REF!</definedName>
    <definedName name="_vena_CashFlowS3_CashFlowB6_R_FV_42f34b52efc14701904e2bd69b949ebb_216">'Cash Flow'!#REF!</definedName>
    <definedName name="_vena_CashFlowS3_CashFlowB6_R_FV_42f34b52efc14701904e2bd69b949ebb_217">'Cash Flow'!#REF!</definedName>
    <definedName name="_vena_CashFlowS3_CashFlowB6_R_FV_42f34b52efc14701904e2bd69b949ebb_218">'Cash Flow'!#REF!</definedName>
    <definedName name="_vena_CashFlowS3_CashFlowB6_R_FV_42f34b52efc14701904e2bd69b949ebb_219">'Cash Flow'!#REF!</definedName>
    <definedName name="_vena_CashFlowS3_CashFlowB6_R_FV_42f34b52efc14701904e2bd69b949ebb_220">'Cash Flow'!#REF!</definedName>
    <definedName name="_vena_CashFlowS3_CashFlowB6_R_FV_42f34b52efc14701904e2bd69b949ebb_221">'Cash Flow'!#REF!</definedName>
    <definedName name="_vena_CashFlowS3_CashFlowB6_R_FV_42f34b52efc14701904e2bd69b949ebb_222">'Cash Flow'!#REF!</definedName>
    <definedName name="_vena_CashFlowS3_CashFlowB6_R_FV_42f34b52efc14701904e2bd69b949ebb_223">'Cash Flow'!#REF!</definedName>
    <definedName name="_vena_CashFlowS3_CashFlowB6_R_FV_42f34b52efc14701904e2bd69b949ebb_224">'Cash Flow'!#REF!</definedName>
    <definedName name="_vena_CashFlowS3_CashFlowB6_R_FV_42f34b52efc14701904e2bd69b949ebb_225">'Cash Flow'!#REF!</definedName>
    <definedName name="_vena_CashFlowS3_CashFlowB6_R_FV_42f34b52efc14701904e2bd69b949ebb_226">'Cash Flow'!#REF!</definedName>
    <definedName name="_vena_CashFlowS3_CashFlowB6_R_FV_42f34b52efc14701904e2bd69b949ebb_227">'Cash Flow'!#REF!</definedName>
    <definedName name="_vena_CashFlowS3_CashFlowB6_R_FV_42f34b52efc14701904e2bd69b949ebb_228">'Cash Flow'!#REF!</definedName>
    <definedName name="_vena_CashFlowS3_CashFlowB6_R_FV_42f34b52efc14701904e2bd69b949ebb_229">'Cash Flow'!#REF!</definedName>
    <definedName name="_vena_CashFlowS3_CashFlowB6_R_FV_42f34b52efc14701904e2bd69b949ebb_230">'Cash Flow'!#REF!</definedName>
    <definedName name="_vena_CashFlowS3_CashFlowB6_R_FV_42f34b52efc14701904e2bd69b949ebb_231">'Cash Flow'!#REF!</definedName>
    <definedName name="_vena_CashFlowS3_CashFlowB6_R_FV_42f34b52efc14701904e2bd69b949ebb_232">'Cash Flow'!#REF!</definedName>
    <definedName name="_vena_CashFlowS3_CashFlowB6_R_FV_42f34b52efc14701904e2bd69b949ebb_233">'Cash Flow'!#REF!</definedName>
    <definedName name="_vena_CashFlowS3_CashFlowB6_R_FV_42f34b52efc14701904e2bd69b949ebb_234">'Cash Flow'!#REF!</definedName>
    <definedName name="_vena_CashFlowS3_CashFlowB6_R_FV_42f34b52efc14701904e2bd69b949ebb_235">'Cash Flow'!#REF!</definedName>
    <definedName name="_vena_CashFlowS3_CashFlowB6_R_FV_42f34b52efc14701904e2bd69b949ebb_236">'Cash Flow'!#REF!</definedName>
    <definedName name="_vena_CashFlowS3_CashFlowB6_R_FV_42f34b52efc14701904e2bd69b949ebb_237">'Cash Flow'!#REF!</definedName>
    <definedName name="_vena_CashFlowS3_CashFlowB6_R_FV_42f34b52efc14701904e2bd69b949ebb_238">'Cash Flow'!#REF!</definedName>
    <definedName name="_vena_CashFlowS3_CashFlowB6_R_FV_42f34b52efc14701904e2bd69b949ebb_239">'Cash Flow'!#REF!</definedName>
    <definedName name="_vena_CashFlowS3_CashFlowB6_R_FV_42f34b52efc14701904e2bd69b949ebb_240">'Cash Flow'!#REF!</definedName>
    <definedName name="_vena_CashFlowS3_CashFlowB6_R_FV_42f34b52efc14701904e2bd69b949ebb_241">'Cash Flow'!#REF!</definedName>
    <definedName name="_vena_CashFlowS3_CashFlowB6_R_FV_42f34b52efc14701904e2bd69b949ebb_242">'Cash Flow'!#REF!</definedName>
    <definedName name="_vena_CashFlowS3_CashFlowB6_R_FV_42f34b52efc14701904e2bd69b949ebb_243">'Cash Flow'!#REF!</definedName>
    <definedName name="_vena_CashFlowS3_CashFlowB6_R_FV_42f34b52efc14701904e2bd69b949ebb_244">'Cash Flow'!#REF!</definedName>
    <definedName name="_vena_CashFlowS3_CashFlowB6_R_FV_42f34b52efc14701904e2bd69b949ebb_245">'Cash Flow'!#REF!</definedName>
    <definedName name="_vena_CashFlowS3_CashFlowB6_R_FV_42f34b52efc14701904e2bd69b949ebb_246">'Cash Flow'!#REF!</definedName>
    <definedName name="_vena_CashFlowS3_CashFlowB6_R_FV_42f34b52efc14701904e2bd69b949ebb_247">'Cash Flow'!#REF!</definedName>
    <definedName name="_vena_CashFlowS3_CashFlowB6_R_FV_42f34b52efc14701904e2bd69b949ebb_248">'Cash Flow'!#REF!</definedName>
    <definedName name="_vena_CashFlowS3_CashFlowB6_R_FV_42f34b52efc14701904e2bd69b949ebb_249">'Cash Flow'!#REF!</definedName>
    <definedName name="_vena_CashFlowS3_CashFlowB6_R_FV_42f34b52efc14701904e2bd69b949ebb_250">'Cash Flow'!#REF!</definedName>
    <definedName name="_vena_CashFlowS3_CashFlowB6_R_FV_42f34b52efc14701904e2bd69b949ebb_251">'Cash Flow'!#REF!</definedName>
    <definedName name="_vena_CashFlowS3_CashFlowB6_R_FV_42f34b52efc14701904e2bd69b949ebb_252">'Cash Flow'!#REF!</definedName>
    <definedName name="_vena_CashFlowS3_CashFlowB6_R_FV_42f34b52efc14701904e2bd69b949ebb_253">'Cash Flow'!#REF!</definedName>
    <definedName name="_vena_CashFlowS3_CashFlowB6_R_FV_42f34b52efc14701904e2bd69b949ebb_254">'Cash Flow'!#REF!</definedName>
    <definedName name="_vena_CashFlowS3_CashFlowB6_R_FV_42f34b52efc14701904e2bd69b949ebb_255">'Cash Flow'!#REF!</definedName>
    <definedName name="_vena_CashFlowS3_CashFlowB6_R_FV_42f34b52efc14701904e2bd69b949ebb_256">'Cash Flow'!#REF!</definedName>
    <definedName name="_vena_CashFlowS3_CashFlowB6_R_FV_42f34b52efc14701904e2bd69b949ebb_257">'Cash Flow'!#REF!</definedName>
    <definedName name="_vena_CashFlowS3_CashFlowB6_R_FV_42f34b52efc14701904e2bd69b949ebb_258">'Cash Flow'!#REF!</definedName>
    <definedName name="_vena_CashFlowS3_CashFlowB6_R_FV_42f34b52efc14701904e2bd69b949ebb_259">'Cash Flow'!#REF!</definedName>
    <definedName name="_vena_CashFlowS3_CashFlowB6_R_FV_42f34b52efc14701904e2bd69b949ebb_260">'Cash Flow'!#REF!</definedName>
    <definedName name="_vena_CashFlowS3_CashFlowB6_R_FV_42f34b52efc14701904e2bd69b949ebb_261">'Cash Flow'!#REF!</definedName>
    <definedName name="_vena_CashFlowS3_CashFlowB6_R_FV_42f34b52efc14701904e2bd69b949ebb_262">'Cash Flow'!#REF!</definedName>
    <definedName name="_vena_CashFlowS3_CashFlowB6_R_FV_42f34b52efc14701904e2bd69b949ebb_263">'Cash Flow'!#REF!</definedName>
    <definedName name="_vena_CashFlowS3_CashFlowB6_R_FV_42f34b52efc14701904e2bd69b949ebb_264">'Cash Flow'!#REF!</definedName>
    <definedName name="_vena_CashFlowS3_CashFlowB6_R_FV_42f34b52efc14701904e2bd69b949ebb_266">'Cash Flow'!#REF!</definedName>
    <definedName name="_vena_CashFlowS3_CashFlowB6_R_FV_42f34b52efc14701904e2bd69b949ebb_267">'Cash Flow'!#REF!</definedName>
    <definedName name="_vena_CashFlowS3_CashFlowB6_R_FV_42f34b52efc14701904e2bd69b949ebb_268">'Cash Flow'!#REF!</definedName>
    <definedName name="_vena_CashFlowS3_CashFlowB6_R_FV_42f34b52efc14701904e2bd69b949ebb_270">'Cash Flow'!#REF!</definedName>
    <definedName name="_vena_CashFlowS3_CashFlowB6_R_FV_42f34b52efc14701904e2bd69b949ebb_272">'Cash Flow'!#REF!</definedName>
    <definedName name="_vena_CashFlowS3_CashFlowB6_R_FV_42f34b52efc14701904e2bd69b949ebb_273">'Cash Flow'!#REF!</definedName>
    <definedName name="_vena_CashFlowS3_CashFlowB6_R_FV_42f34b52efc14701904e2bd69b949ebb_274">'Cash Flow'!#REF!</definedName>
    <definedName name="_vena_CashFlowS3_CashFlowB6_R_FV_42f34b52efc14701904e2bd69b949ebb_275">'Cash Flow'!#REF!</definedName>
    <definedName name="_vena_CashFlowS3_CashFlowB6_R_FV_42f34b52efc14701904e2bd69b949ebb_276">'Cash Flow'!#REF!</definedName>
    <definedName name="_vena_CashFlowS3_CashFlowB6_R_FV_42f34b52efc14701904e2bd69b949ebb_277">'Cash Flow'!#REF!</definedName>
    <definedName name="_vena_CashFlowS3_CashFlowB6_R_FV_42f34b52efc14701904e2bd69b949ebb_278">'Cash Flow'!#REF!</definedName>
    <definedName name="_vena_CashFlowS3_CashFlowB6_R_FV_42f34b52efc14701904e2bd69b949ebb_279">'Cash Flow'!#REF!</definedName>
    <definedName name="_vena_CashFlowS3_CashFlowB6_R_FV_42f34b52efc14701904e2bd69b949ebb_280">'Cash Flow'!#REF!</definedName>
    <definedName name="_vena_CashFlowS3_CashFlowB6_R_FV_42f34b52efc14701904e2bd69b949ebb_281">'Cash Flow'!#REF!</definedName>
    <definedName name="_vena_CashFlowS3_CashFlowB6_R_FV_42f34b52efc14701904e2bd69b949ebb_282">'Cash Flow'!#REF!</definedName>
    <definedName name="_vena_CashFlowS3_CashFlowB6_R_FV_42f34b52efc14701904e2bd69b949ebb_283">'Cash Flow'!#REF!</definedName>
    <definedName name="_vena_CashFlowS3_CashFlowB6_R_FV_42f34b52efc14701904e2bd69b949ebb_284">'Cash Flow'!#REF!</definedName>
    <definedName name="_vena_CashFlowS3_CashFlowB6_R_FV_42f34b52efc14701904e2bd69b949ebb_285">'Cash Flow'!#REF!</definedName>
    <definedName name="_vena_CashFlowS3_CashFlowB6_R_FV_42f34b52efc14701904e2bd69b949ebb_286">'Cash Flow'!#REF!</definedName>
    <definedName name="_vena_CashFlowS3_CashFlowB6_R_FV_42f34b52efc14701904e2bd69b949ebb_287">'Cash Flow'!#REF!</definedName>
    <definedName name="_vena_CashFlowS3_CashFlowB6_R_FV_42f34b52efc14701904e2bd69b949ebb_288">'Cash Flow'!#REF!</definedName>
    <definedName name="_vena_CashFlowS3_CashFlowB6_R_FV_42f34b52efc14701904e2bd69b949ebb_289">'Cash Flow'!#REF!</definedName>
    <definedName name="_vena_CashFlowS3_CashFlowB6_R_FV_42f34b52efc14701904e2bd69b949ebb_290">'Cash Flow'!#REF!</definedName>
    <definedName name="_vena_CashFlowS3_CashFlowB6_R_FV_42f34b52efc14701904e2bd69b949ebb_291">'Cash Flow'!#REF!</definedName>
    <definedName name="_vena_CashFlowS3_CashFlowB6_R_FV_42f34b52efc14701904e2bd69b949ebb_292">'Cash Flow'!#REF!</definedName>
    <definedName name="_vena_CashFlowS3_CashFlowB6_R_FV_42f34b52efc14701904e2bd69b949ebb_293">'Cash Flow'!#REF!</definedName>
    <definedName name="_vena_CashFlowS3_CashFlowB6_R_FV_42f34b52efc14701904e2bd69b949ebb_294">'Cash Flow'!#REF!</definedName>
    <definedName name="_vena_CashFlowS3_CashFlowB6_R_FV_42f34b52efc14701904e2bd69b949ebb_295">'Cash Flow'!#REF!</definedName>
    <definedName name="_vena_CashFlowS3_CashFlowB6_R_FV_42f34b52efc14701904e2bd69b949ebb_296">'Cash Flow'!#REF!</definedName>
    <definedName name="_vena_CashFlowS3_CashFlowB6_R_FV_42f34b52efc14701904e2bd69b949ebb_297">'Cash Flow'!#REF!</definedName>
    <definedName name="_vena_CashFlowS3_CashFlowB6_R_FV_42f34b52efc14701904e2bd69b949ebb_298">'Cash Flow'!#REF!</definedName>
    <definedName name="_vena_CashFlowS3_CashFlowB6_R_FV_42f34b52efc14701904e2bd69b949ebb_299">'Cash Flow'!#REF!</definedName>
    <definedName name="_vena_CashFlowS3_CashFlowB6_R_FV_42f34b52efc14701904e2bd69b949ebb_300">'Cash Flow'!#REF!</definedName>
    <definedName name="_vena_CashFlowS3_CashFlowB6_R_FV_42f34b52efc14701904e2bd69b949ebb_301">'Cash Flow'!#REF!</definedName>
    <definedName name="_vena_CashFlowS3_CashFlowB6_R_FV_42f34b52efc14701904e2bd69b949ebb_302">'Cash Flow'!#REF!</definedName>
    <definedName name="_vena_CashFlowS3_CashFlowB6_R_FV_42f34b52efc14701904e2bd69b949ebb_303">'Cash Flow'!#REF!</definedName>
    <definedName name="_vena_CashFlowS3_CashFlowB6_R_FV_42f34b52efc14701904e2bd69b949ebb_304">'Cash Flow'!#REF!</definedName>
    <definedName name="_vena_CashFlowS3_CashFlowB6_R_FV_42f34b52efc14701904e2bd69b949ebb_305">'Cash Flow'!#REF!</definedName>
    <definedName name="_vena_CashFlowS3_CashFlowB6_R_FV_42f34b52efc14701904e2bd69b949ebb_306">'Cash Flow'!#REF!</definedName>
    <definedName name="_vena_CashFlowS3_CashFlowB6_R_FV_42f34b52efc14701904e2bd69b949ebb_307">'Cash Flow'!#REF!</definedName>
    <definedName name="_vena_CashFlowS3_CashFlowB6_R_FV_42f34b52efc14701904e2bd69b949ebb_308">'Cash Flow'!#REF!</definedName>
    <definedName name="_vena_CashFlowS3_CashFlowB6_R_FV_42f34b52efc14701904e2bd69b949ebb_309">'Cash Flow'!#REF!</definedName>
    <definedName name="_vena_CashFlowS3_CashFlowB6_R_FV_42f34b52efc14701904e2bd69b949ebb_310">'Cash Flow'!#REF!</definedName>
    <definedName name="_vena_CashFlowS3_CashFlowB6_R_FV_42f34b52efc14701904e2bd69b949ebb_311">'Cash Flow'!#REF!</definedName>
    <definedName name="_vena_CashFlowS3_CashFlowB6_R_FV_42f34b52efc14701904e2bd69b949ebb_312">'Cash Flow'!#REF!</definedName>
    <definedName name="_vena_CashFlowS3_CashFlowB6_R_FV_42f34b52efc14701904e2bd69b949ebb_313">'Cash Flow'!#REF!</definedName>
    <definedName name="_vena_CashFlowS3_CashFlowB6_R_FV_42f34b52efc14701904e2bd69b949ebb_314">'Cash Flow'!#REF!</definedName>
    <definedName name="_vena_CashFlowS3_CashFlowB6_R_FV_42f34b52efc14701904e2bd69b949ebb_315">'Cash Flow'!#REF!</definedName>
    <definedName name="_vena_CashFlowS3_CashFlowB6_R_FV_42f34b52efc14701904e2bd69b949ebb_316">'Cash Flow'!#REF!</definedName>
    <definedName name="_vena_CashFlowS3_CashFlowB6_R_FV_42f34b52efc14701904e2bd69b949ebb_317">'Cash Flow'!#REF!</definedName>
    <definedName name="_vena_CashFlowS3_CashFlowB6_R_FV_42f34b52efc14701904e2bd69b949ebb_318">'Cash Flow'!#REF!</definedName>
    <definedName name="_vena_CashFlowS3_CashFlowB6_R_FV_42f34b52efc14701904e2bd69b949ebb_319">'Cash Flow'!#REF!</definedName>
    <definedName name="_vena_CashFlowS3_CashFlowB6_R_FV_42f34b52efc14701904e2bd69b949ebb_320">'Cash Flow'!#REF!</definedName>
    <definedName name="_vena_CashFlowS3_CashFlowB6_R_FV_42f34b52efc14701904e2bd69b949ebb_321">'Cash Flow'!#REF!</definedName>
    <definedName name="_vena_CashFlowS3_CashFlowB6_R_FV_42f34b52efc14701904e2bd69b949ebb_322">'Cash Flow'!#REF!</definedName>
    <definedName name="_vena_CashFlowS3_CashFlowB6_R_FV_42f34b52efc14701904e2bd69b949ebb_323">'Cash Flow'!#REF!</definedName>
    <definedName name="_vena_CashFlowS3_CashFlowB6_R_FV_42f34b52efc14701904e2bd69b949ebb_324">'Cash Flow'!#REF!</definedName>
    <definedName name="_vena_CashFlowS3_CashFlowB6_R_FV_42f34b52efc14701904e2bd69b949ebb_325">'Cash Flow'!#REF!</definedName>
    <definedName name="_vena_CashFlowS3_CashFlowB6_R_FV_42f34b52efc14701904e2bd69b949ebb_326">'Cash Flow'!#REF!</definedName>
    <definedName name="_vena_CashFlowS3_CashFlowB6_R_FV_42f34b52efc14701904e2bd69b949ebb_327">'Cash Flow'!#REF!</definedName>
    <definedName name="_vena_CashFlowS3_CashFlowB6_R_FV_42f34b52efc14701904e2bd69b949ebb_328">'Cash Flow'!#REF!</definedName>
    <definedName name="_vena_CashFlowS3_CashFlowB6_R_FV_42f34b52efc14701904e2bd69b949ebb_329">'Cash Flow'!#REF!</definedName>
    <definedName name="_vena_CashFlowS3_CashFlowB6_R_FV_42f34b52efc14701904e2bd69b949ebb_330">'Cash Flow'!#REF!</definedName>
    <definedName name="_vena_CashFlowS3_CashFlowB6_R_FV_42f34b52efc14701904e2bd69b949ebb_331">'Cash Flow'!#REF!</definedName>
    <definedName name="_vena_CashFlowS3_CashFlowB6_R_FV_42f34b52efc14701904e2bd69b949ebb_332">'Cash Flow'!#REF!</definedName>
    <definedName name="_vena_CashFlowS3_CashFlowB6_R_FV_42f34b52efc14701904e2bd69b949ebb_333">'Cash Flow'!#REF!</definedName>
    <definedName name="_vena_CashFlowS3_CashFlowB6_R_FV_42f34b52efc14701904e2bd69b949ebb_334">'Cash Flow'!#REF!</definedName>
    <definedName name="_vena_CashFlowS3_CashFlowB6_R_FV_42f34b52efc14701904e2bd69b949ebb_335">'Cash Flow'!#REF!</definedName>
    <definedName name="_vena_CashFlowS3_CashFlowB6_R_FV_42f34b52efc14701904e2bd69b949ebb_336">'Cash Flow'!#REF!</definedName>
    <definedName name="_vena_CashFlowS3_CashFlowB6_R_FV_42f34b52efc14701904e2bd69b949ebb_337">'Cash Flow'!#REF!</definedName>
    <definedName name="_vena_CashFlowS3_CashFlowB6_R_FV_42f34b52efc14701904e2bd69b949ebb_338">'Cash Flow'!#REF!</definedName>
    <definedName name="_vena_CashFlowS3_CashFlowB6_R_FV_42f34b52efc14701904e2bd69b949ebb_339">'Cash Flow'!#REF!</definedName>
    <definedName name="_vena_CashFlowS3_CashFlowB6_R_FV_42f34b52efc14701904e2bd69b949ebb_340">'Cash Flow'!#REF!</definedName>
    <definedName name="_vena_CashFlowS3_CashFlowB6_R_FV_42f34b52efc14701904e2bd69b949ebb_341">'Cash Flow'!#REF!</definedName>
    <definedName name="_vena_CashFlowS3_CashFlowB6_R_FV_42f34b52efc14701904e2bd69b949ebb_342">'Cash Flow'!#REF!</definedName>
    <definedName name="_vena_CashFlowS3_CashFlowB6_R_FV_42f34b52efc14701904e2bd69b949ebb_344">'Cash Flow'!#REF!</definedName>
    <definedName name="_vena_CashFlowS3_CashFlowB6_R_FV_42f34b52efc14701904e2bd69b949ebb_345">'Cash Flow'!#REF!</definedName>
    <definedName name="_vena_CashFlowS3_CashFlowB6_R_FV_42f34b52efc14701904e2bd69b949ebb_346">'Cash Flow'!#REF!</definedName>
    <definedName name="_vena_CashFlowS3_CashFlowB6_R_FV_42f34b52efc14701904e2bd69b949ebb_349">'Cash Flow'!#REF!</definedName>
    <definedName name="_vena_CashFlowS3_CashFlowB6_R_FV_42f34b52efc14701904e2bd69b949ebb_350">'Cash Flow'!#REF!</definedName>
    <definedName name="_vena_CashFlowS3_CashFlowB6_R_FV_42f34b52efc14701904e2bd69b949ebb_351">'Cash Flow'!#REF!</definedName>
    <definedName name="_vena_CashFlowS3_CashFlowB6_R_FV_42f34b52efc14701904e2bd69b949ebb_352">'Cash Flow'!#REF!</definedName>
    <definedName name="_vena_CashFlowS3_CashFlowB6_R_FV_42f34b52efc14701904e2bd69b949ebb_353">'Cash Flow'!#REF!</definedName>
    <definedName name="_vena_CashFlowS3_CashFlowB6_R_FV_42f34b52efc14701904e2bd69b949ebb_354">'Cash Flow'!#REF!</definedName>
    <definedName name="_vena_CashFlowS3_CashFlowB6_R_FV_42f34b52efc14701904e2bd69b949ebb_355">'Cash Flow'!#REF!</definedName>
    <definedName name="_vena_CashFlowS3_CashFlowB6_R_FV_42f34b52efc14701904e2bd69b949ebb_356">'Cash Flow'!#REF!</definedName>
    <definedName name="_vena_CashFlowS3_CashFlowB6_R_FV_42f34b52efc14701904e2bd69b949ebb_357">'Cash Flow'!#REF!</definedName>
    <definedName name="_vena_CashFlowS3_CashFlowB6_R_FV_42f34b52efc14701904e2bd69b949ebb_358">'Cash Flow'!#REF!</definedName>
    <definedName name="_vena_CashFlowS3_CashFlowB6_R_FV_42f34b52efc14701904e2bd69b949ebb_359">'Cash Flow'!#REF!</definedName>
    <definedName name="_vena_CashFlowS3_CashFlowB6_R_FV_42f34b52efc14701904e2bd69b949ebb_360">'Cash Flow'!#REF!</definedName>
    <definedName name="_vena_CashFlowS3_CashFlowB6_R_FV_42f34b52efc14701904e2bd69b949ebb_361">'Cash Flow'!#REF!</definedName>
    <definedName name="_vena_CashFlowS3_CashFlowB6_R_FV_42f34b52efc14701904e2bd69b949ebb_362">'Cash Flow'!#REF!</definedName>
    <definedName name="_vena_CashFlowS3_CashFlowB6_R_FV_42f34b52efc14701904e2bd69b949ebb_363">'Cash Flow'!#REF!</definedName>
    <definedName name="_vena_CashFlowS3_CashFlowB6_R_FV_42f34b52efc14701904e2bd69b949ebb_364">'Cash Flow'!#REF!</definedName>
    <definedName name="_vena_CashFlowS3_CashFlowB6_R_FV_42f34b52efc14701904e2bd69b949ebb_365">'Cash Flow'!#REF!</definedName>
    <definedName name="_vena_CashFlowS3_CashFlowB6_R_FV_42f34b52efc14701904e2bd69b949ebb_366">'Cash Flow'!#REF!</definedName>
    <definedName name="_vena_CashFlowS3_CashFlowB6_R_FV_42f34b52efc14701904e2bd69b949ebb_367">'Cash Flow'!#REF!</definedName>
    <definedName name="_vena_CashFlowS3_CashFlowB6_R_FV_42f34b52efc14701904e2bd69b949ebb_368">'Cash Flow'!#REF!</definedName>
    <definedName name="_vena_CashFlowS3_CashFlowB6_R_FV_42f34b52efc14701904e2bd69b949ebb_369">'Cash Flow'!#REF!</definedName>
    <definedName name="_vena_CashFlowS3_CashFlowB6_R_FV_42f34b52efc14701904e2bd69b949ebb_370">'Cash Flow'!#REF!</definedName>
    <definedName name="_vena_CashFlowS3_CashFlowB6_R_FV_42f34b52efc14701904e2bd69b949ebb_371">'Cash Flow'!#REF!</definedName>
    <definedName name="_vena_CashFlowS3_CashFlowB6_R_FV_42f34b52efc14701904e2bd69b949ebb_372">'Cash Flow'!#REF!</definedName>
    <definedName name="_vena_CashFlowS3_CashFlowB6_R_FV_42f34b52efc14701904e2bd69b949ebb_373">'Cash Flow'!#REF!</definedName>
    <definedName name="_vena_CashFlowS3_CashFlowB6_R_FV_42f34b52efc14701904e2bd69b949ebb_374">'Cash Flow'!#REF!</definedName>
    <definedName name="_vena_CashFlowS3_CashFlowB6_R_FV_42f34b52efc14701904e2bd69b949ebb_375">'Cash Flow'!#REF!</definedName>
    <definedName name="_vena_CashFlowS3_CashFlowB6_R_FV_42f34b52efc14701904e2bd69b949ebb_376">'Cash Flow'!#REF!</definedName>
    <definedName name="_vena_CashFlowS3_CashFlowB6_R_FV_42f34b52efc14701904e2bd69b949ebb_377">'Cash Flow'!#REF!</definedName>
    <definedName name="_vena_CashFlowS3_CashFlowB6_R_FV_42f34b52efc14701904e2bd69b949ebb_378">'Cash Flow'!#REF!</definedName>
    <definedName name="_vena_CashFlowS3_CashFlowB6_R_FV_42f34b52efc14701904e2bd69b949ebb_379">'Cash Flow'!#REF!</definedName>
    <definedName name="_vena_CashFlowS3_CashFlowB6_R_FV_42f34b52efc14701904e2bd69b949ebb_380">'Cash Flow'!#REF!</definedName>
    <definedName name="_vena_CashFlowS3_CashFlowB6_R_FV_42f34b52efc14701904e2bd69b949ebb_381">'Cash Flow'!#REF!</definedName>
    <definedName name="_vena_CashFlowS3_CashFlowB6_R_FV_42f34b52efc14701904e2bd69b949ebb_382">'Cash Flow'!#REF!</definedName>
    <definedName name="_vena_CashFlowS3_CashFlowB6_R_FV_42f34b52efc14701904e2bd69b949ebb_383">'Cash Flow'!#REF!</definedName>
    <definedName name="_vena_CashFlowS3_CashFlowB6_R_FV_42f34b52efc14701904e2bd69b949ebb_384">'Cash Flow'!#REF!</definedName>
    <definedName name="_vena_CashFlowS3_CashFlowB6_R_FV_42f34b52efc14701904e2bd69b949ebb_385">'Cash Flow'!#REF!</definedName>
    <definedName name="_vena_CashFlowS3_CashFlowB6_R_FV_42f34b52efc14701904e2bd69b949ebb_386">'Cash Flow'!#REF!</definedName>
    <definedName name="_vena_CashFlowS3_CashFlowB6_R_FV_42f34b52efc14701904e2bd69b949ebb_387">'Cash Flow'!#REF!</definedName>
    <definedName name="_vena_CashFlowS3_CashFlowB6_R_FV_42f34b52efc14701904e2bd69b949ebb_388">'Cash Flow'!#REF!</definedName>
    <definedName name="_vena_CashFlowS3_CashFlowB6_R_FV_42f34b52efc14701904e2bd69b949ebb_389">'Cash Flow'!#REF!</definedName>
    <definedName name="_vena_CashFlowS3_CashFlowB6_R_FV_42f34b52efc14701904e2bd69b949ebb_39">'Cash Flow'!#REF!</definedName>
    <definedName name="_vena_CashFlowS3_CashFlowB6_R_FV_42f34b52efc14701904e2bd69b949ebb_390">'Cash Flow'!#REF!</definedName>
    <definedName name="_vena_CashFlowS3_CashFlowB6_R_FV_42f34b52efc14701904e2bd69b949ebb_391">'Cash Flow'!#REF!</definedName>
    <definedName name="_vena_CashFlowS3_CashFlowB6_R_FV_42f34b52efc14701904e2bd69b949ebb_392">'Cash Flow'!#REF!</definedName>
    <definedName name="_vena_CashFlowS3_CashFlowB6_R_FV_42f34b52efc14701904e2bd69b949ebb_393">'Cash Flow'!#REF!</definedName>
    <definedName name="_vena_CashFlowS3_CashFlowB6_R_FV_42f34b52efc14701904e2bd69b949ebb_394">'Cash Flow'!#REF!</definedName>
    <definedName name="_vena_CashFlowS3_CashFlowB6_R_FV_42f34b52efc14701904e2bd69b949ebb_395">'Cash Flow'!#REF!</definedName>
    <definedName name="_vena_CashFlowS3_CashFlowB6_R_FV_42f34b52efc14701904e2bd69b949ebb_396">'Cash Flow'!#REF!</definedName>
    <definedName name="_vena_CashFlowS3_CashFlowB6_R_FV_42f34b52efc14701904e2bd69b949ebb_397">'Cash Flow'!#REF!</definedName>
    <definedName name="_vena_CashFlowS3_CashFlowB6_R_FV_42f34b52efc14701904e2bd69b949ebb_398">'Cash Flow'!#REF!</definedName>
    <definedName name="_vena_CashFlowS3_CashFlowB6_R_FV_42f34b52efc14701904e2bd69b949ebb_399">'Cash Flow'!#REF!</definedName>
    <definedName name="_vena_CashFlowS3_CashFlowB6_R_FV_42f34b52efc14701904e2bd69b949ebb_40">'Cash Flow'!#REF!</definedName>
    <definedName name="_vena_CashFlowS3_CashFlowB6_R_FV_42f34b52efc14701904e2bd69b949ebb_400">'Cash Flow'!#REF!</definedName>
    <definedName name="_vena_CashFlowS3_CashFlowB6_R_FV_42f34b52efc14701904e2bd69b949ebb_401">'Cash Flow'!#REF!</definedName>
    <definedName name="_vena_CashFlowS3_CashFlowB6_R_FV_42f34b52efc14701904e2bd69b949ebb_402">'Cash Flow'!#REF!</definedName>
    <definedName name="_vena_CashFlowS3_CashFlowB6_R_FV_42f34b52efc14701904e2bd69b949ebb_403">'Cash Flow'!#REF!</definedName>
    <definedName name="_vena_CashFlowS3_CashFlowB6_R_FV_42f34b52efc14701904e2bd69b949ebb_404">'Cash Flow'!#REF!</definedName>
    <definedName name="_vena_CashFlowS3_CashFlowB6_R_FV_42f34b52efc14701904e2bd69b949ebb_41">'Cash Flow'!#REF!</definedName>
    <definedName name="_vena_CashFlowS3_P_3_720177941083193402" comment="*">'Cash Flow'!#REF!</definedName>
    <definedName name="_vena_CashFlowS3_P_4_720177941095776277" comment="*">'Cash Flow'!#REF!</definedName>
    <definedName name="_vena_CashFlowS3_P_6_720177941255159927" comment="*">'Cash Flow'!#REF!</definedName>
    <definedName name="_vena_CashFlowS3_P_7_720177941267742850" comment="*">'Cash Flow'!#REF!</definedName>
    <definedName name="_vena_CashFlowS3_P_FV_e3545e3dcc52420a84dcdae3a23a4597" comment="*">'Cash Flow'!#REF!</definedName>
    <definedName name="_vena_ClosedMonthS1_ClosedMonthB1_C_8_720177941305491604">MYP!#REF!</definedName>
    <definedName name="_vena_ClosedMonthS1_ClosedMonthB1_R_5_720177941125136562">MYP!#REF!</definedName>
    <definedName name="_vena_ClosedMonthS1_P_3_720177941083193402" comment="*">MYP!#REF!</definedName>
    <definedName name="_vena_ClosedMonthS1_P_6_720177941255159927" comment="*">MYP!#REF!</definedName>
    <definedName name="_vena_ClosedMonthS1_P_7_720177941267742850" comment="*">MYP!#REF!</definedName>
    <definedName name="_vena_ClosedMonthS1_P_FV_56493ffece784c5db4cd0fd3b40a250d" comment="*">MYP!#REF!</definedName>
    <definedName name="_vena_ClosedMonthS1_P_FV_e1c3a244dc3d4f149ecdf7d748811086" comment="*">MYP!#REF!</definedName>
    <definedName name="_vena_ClosedMonthS1_P_FV_e3545e3dcc52420a84dcdae3a23a4597" comment="*">MYP!#REF!</definedName>
    <definedName name="_vena_ComparisonScenario_P_2_1018415199739445249" comment="*">MYP!#REF!</definedName>
    <definedName name="_vena_ComparisonScenario_P_2_720177941070610503">MYP!#REF!</definedName>
    <definedName name="_vena_ComparisonScenario_P_2_720177941070610552">MYP!#REF!</definedName>
    <definedName name="_vena_ComparisonScenario_P_2_757059920928440320">MYP!#REF!</definedName>
    <definedName name="_vena_ComparisonScenario_P_2_757060546592636928">MYP!#REF!</definedName>
    <definedName name="_vena_ComparisonScenario_P_2_857777511039369220">MYP!#REF!</definedName>
    <definedName name="_vena_ComparisonScenario_P_2_857777511047757827">MYP!#REF!</definedName>
    <definedName name="_vena_ComparisonScenario_P_2_857777511051952131">MYP!#REF!</definedName>
    <definedName name="_vena_CurrentForecast_P_1_720177941045444637">MYP!#REF!</definedName>
    <definedName name="_vena_CurrentForecast_P_1_720177941045444666">MYP!#REF!</definedName>
    <definedName name="_vena_CurrentForecast_P_1_720177941049638930">MYP!#REF!</definedName>
    <definedName name="_vena_CurrentForecast_P_1_721516088932433922">MYP!#REF!</definedName>
    <definedName name="_vena_CurrentForecast_P_1_849784906700161024" comment="*">MYP!#REF!</definedName>
    <definedName name="_vena_CurrentForecast_P_2_1018415199743639553" comment="*">MYP!#REF!</definedName>
    <definedName name="_vena_CurrentForecast_P_2_757059920928440320">MYP!#REF!</definedName>
    <definedName name="_vena_CurrentForecast_P_2_757060585947922432">MYP!#REF!</definedName>
    <definedName name="_vena_CurrentForecast_P_2_857777511043563521">MYP!#REF!</definedName>
    <definedName name="_vena_CurrentForecast_P_2_857777511051952129">MYP!#REF!</definedName>
    <definedName name="_vena_CurrentForecast_P_2_857777511051952133">MYP!#REF!</definedName>
    <definedName name="_vena_CurrentForecast_P_4_720177941091581984">MYP!#REF!</definedName>
    <definedName name="_vena_CurrentForecast_P_4_720177941091581987">MYP!#REF!</definedName>
    <definedName name="_vena_CurrentForecast_P_4_720177941091581993" comment="*">MYP!#REF!</definedName>
    <definedName name="_vena_DYNC_SMultiSiteS1_BMultiSiteB1_168c83dd">#REF!</definedName>
    <definedName name="_vena_DYNC_SMultiSiteS1_BMultiSiteB1_168c83dd_6fe7265a">#REF!</definedName>
    <definedName name="_vena_DYNC_SMultiSiteS1_BMultiSiteB1_355cbf47">#REF!</definedName>
    <definedName name="_vena_DYNC_SMultiSiteS1_BMultiSiteB1_355cbf47_281bde57">#REF!</definedName>
    <definedName name="_vena_DYNC_SMultiSiteS1_BMultiSiteB1_482f496c">#REF!</definedName>
    <definedName name="_vena_DYNC_SMultiSiteS1_BMultiSiteB1_482f496c_e51ef507">#REF!</definedName>
    <definedName name="_vena_DYNC_SMultiSiteS1_BMultiSiteB1_5bab48ef">#REF!</definedName>
    <definedName name="_vena_DYNC_SMultiSiteS1_BMultiSiteB1_5bab48ef_d0e394a4">#REF!</definedName>
    <definedName name="_vena_DYNC_SMultiSiteS1_BMultiSiteB1_787c5845">#REF!</definedName>
    <definedName name="_vena_DYNC_SMultiSiteS1_BMultiSiteB1_787c5845_a968c736">#REF!</definedName>
    <definedName name="_vena_DYNC_SMultiSiteS1_BMultiSiteB1_8131720f">#REF!</definedName>
    <definedName name="_vena_DYNC_SMultiSiteS1_BMultiSiteB1_8131720f_7a2e8b5b">#REF!</definedName>
    <definedName name="_vena_DYNC_SMultiSiteS1_BMultiSiteB1_815e75d0">#REF!</definedName>
    <definedName name="_vena_DYNC_SMultiSiteS1_BMultiSiteB1_815e75d0_9d4f360b">#REF!</definedName>
    <definedName name="_vena_DYNC_SMultiSiteS1_BMultiSiteB1_a224ae11">#REF!</definedName>
    <definedName name="_vena_DYNC_SMultiSiteS1_BMultiSiteB1_a224ae11_9289ff0c">#REF!</definedName>
    <definedName name="_vena_DYNC_SMultiSiteS1_BMultiSiteB1_d6ca63b5">#REF!</definedName>
    <definedName name="_vena_DYNC_SMultiSiteS1_BMultiSiteB1_d6ca63b5_5d0f285">#REF!</definedName>
    <definedName name="_vena_DYNC_SMultiSiteS1_BMultiSiteB1_e6934d95">#REF!</definedName>
    <definedName name="_vena_DYNC_SMultiSiteS1_BMultiSiteB1_e6934d95_6f6a78f1">#REF!</definedName>
    <definedName name="_vena_DYNC_SPayrollS1_BPayrollB1_268a020b">#REF!</definedName>
    <definedName name="_vena_DYNC_SPayrollS1_BPayrollB1_268a020b_25a02af3">#REF!</definedName>
    <definedName name="_vena_DYNC_SPayrollS1_BPayrollB1_36d15da1">#REF!</definedName>
    <definedName name="_vena_DYNC_SPayrollS1_BPayrollB1_36d15da1_5ffe4ac3">#REF!</definedName>
    <definedName name="_vena_DYNC_SPayrollS1_BPayrollB1_584fdb8a">#REF!</definedName>
    <definedName name="_vena_DYNC_SPayrollS1_BPayrollB1_584fdb8a_310985d8">#REF!</definedName>
    <definedName name="_vena_DYNC_SPayrollS1_BPayrollB1_65345a82">#REF!</definedName>
    <definedName name="_vena_DYNC_SPayrollS1_BPayrollB1_65345a82_c08288c7">#REF!</definedName>
    <definedName name="_vena_DYNC_SPayrollS1_BPayrollB1_6f9dfc5f">#REF!</definedName>
    <definedName name="_vena_DYNC_SPayrollS1_BPayrollB1_6f9dfc5f_62f5d774">#REF!</definedName>
    <definedName name="_vena_DYNC_SPayrollS1_BPayrollB1_9c93ef3e">#REF!</definedName>
    <definedName name="_vena_DYNC_SPayrollS1_BPayrollB1_9c93ef3e_204eb6cd">#REF!</definedName>
    <definedName name="_vena_DYNC_SPayrollS1_BPayrollB1_9f0891e2">#REF!</definedName>
    <definedName name="_vena_DYNC_SPayrollS1_BPayrollB1_9f0891e2_7289e4e9">#REF!</definedName>
    <definedName name="_vena_DYNC_SPayrollS1_BPayrollB1_b19167b4">#REF!</definedName>
    <definedName name="_vena_DYNC_SPayrollS1_BPayrollB1_b19167b4_e38025a6">#REF!</definedName>
    <definedName name="_vena_DYNC_SPayrollS1_BPayrollB1_c5d9ae0b">#REF!</definedName>
    <definedName name="_vena_DYNC_SPayrollS1_BPayrollB1_c5d9ae0b_15cc5313">#REF!</definedName>
    <definedName name="_vena_DYNC_SPayrollS1_BPayrollB1_d6cfc760">#REF!</definedName>
    <definedName name="_vena_DYNC_SPayrollS1_BPayrollB1_d6cfc760_281d83c4">#REF!</definedName>
    <definedName name="_vena_DYNC_SPayrollS1_BPayrollB1_d7710b31">#REF!</definedName>
    <definedName name="_vena_DYNC_SPayrollS1_BPayrollB1_d7710b31_ed863b7e">#REF!</definedName>
    <definedName name="_vena_DYNC_SPayrollS1_BPayrollB1_ff454d35">#REF!</definedName>
    <definedName name="_vena_DYNC_SPayrollS1_BPayrollB1_ff454d35_49cb7911">#REF!</definedName>
    <definedName name="_vena_DYNP_SComparisonScenario_166f86c7">MYP!#REF!</definedName>
    <definedName name="_vena_DYNP_SComparisonScenario_ae8d513">MYP!#REF!</definedName>
    <definedName name="_vena_DYNP_SComparisonScenario_e2d2b4f9">MYP!#REF!</definedName>
    <definedName name="_vena_DYNP_SComparisonScenario_eaa3ede8">MYP!#REF!</definedName>
    <definedName name="_vena_DYNP_SCurrentForecast_431b3134">MYP!#REF!</definedName>
    <definedName name="_vena_DYNP_SCurrentForecast_460e98bc">MYP!#REF!</definedName>
    <definedName name="_vena_DYNP_SCurrentForecast_4b8b95">MYP!#REF!</definedName>
    <definedName name="_vena_DYNP_SCurrentForecast_4ee30aa0">MYP!#REF!</definedName>
    <definedName name="_vena_DYNP_SCurrentForecast_5446d3c9">MYP!#REF!</definedName>
    <definedName name="_vena_DYNP_SCurrentForecast_5ed47fef">MYP!#REF!</definedName>
    <definedName name="_vena_DYNP_SCurrentForecast_84845bd0">MYP!#REF!</definedName>
    <definedName name="_vena_DYNP_SCurrentForecast_875a7511">MYP!#REF!</definedName>
    <definedName name="_vena_DYNP_SCurrentForecast_9f321d2c">MYP!#REF!</definedName>
    <definedName name="_vena_DYNP_SCurrentForecast_ad09ed02">MYP!#REF!</definedName>
    <definedName name="_vena_DYNP_SCurrentForecast_b0ddecff">MYP!#REF!</definedName>
    <definedName name="_vena_DYNP_SCurrentForecast_b91fd4c4">MYP!#REF!</definedName>
    <definedName name="_vena_DYNP_SCurrentForecast_c1545a80">MYP!#REF!</definedName>
    <definedName name="_vena_DYNP_SCurrentForecast_c5cbf8cf">MYP!#REF!</definedName>
    <definedName name="_vena_DYNP_SCurrentForecast_c732c07c">MYP!#REF!</definedName>
    <definedName name="_vena_DYNP_SCurrentForecast_d32b8749">MYP!#REF!</definedName>
    <definedName name="_vena_DYNP_SCurrentForecast_d9294d5f">MYP!#REF!</definedName>
    <definedName name="_vena_DYNP_SCurrentForecast_e4a5ae99">MYP!#REF!</definedName>
    <definedName name="_vena_DYNP_SCurrentForecast_e5201e0c">MYP!#REF!</definedName>
    <definedName name="_vena_DYNP_SCurrentForecast_f358038">MYP!#REF!</definedName>
    <definedName name="_vena_DYNP_SCurrentForecast_f6f6121d">MYP!#REF!</definedName>
    <definedName name="_vena_DYNR_SCashFlowS2_BCashFlowB2_37fcf5d8">'Cash Flow'!#REF!</definedName>
    <definedName name="_vena_DYNR_SCashFlowS2_BCashFlowB2_37fcf5d8_2ef1d83b">'Cash Flow'!#REF!</definedName>
    <definedName name="_vena_DYNR_SCashFlowS2_BCashFlowB2_390bc48c">'Cash Flow'!#REF!</definedName>
    <definedName name="_vena_DYNR_SCashFlowS2_BCashFlowB2_390bc48c_1f46329d">'Cash Flow'!#REF!</definedName>
    <definedName name="_vena_DYNR_SCashFlowS2_BCashFlowB2_390bc48c_228d85e1">'Cash Flow'!#REF!</definedName>
    <definedName name="_vena_DYNR_SCashFlowS2_BCashFlowB2_390bc48c_3b0f2960">'Cash Flow'!#REF!</definedName>
    <definedName name="_vena_DYNR_SCashFlowS2_BCashFlowB2_390bc48c_451b3b29">'Cash Flow'!#REF!</definedName>
    <definedName name="_vena_DYNR_SCashFlowS2_BCashFlowB2_390bc48c_4682a77b">'Cash Flow'!#REF!</definedName>
    <definedName name="_vena_DYNR_SCashFlowS2_BCashFlowB2_390bc48c_496edcc5">'Cash Flow'!#REF!</definedName>
    <definedName name="_vena_DYNR_SCashFlowS2_BCashFlowB2_390bc48c_62136d48">'Cash Flow'!#REF!</definedName>
    <definedName name="_vena_DYNR_SCashFlowS2_BCashFlowB2_390bc48c_684d5551">'Cash Flow'!#REF!</definedName>
    <definedName name="_vena_DYNR_SCashFlowS2_BCashFlowB2_390bc48c_773b6b0f">'Cash Flow'!#REF!</definedName>
    <definedName name="_vena_DYNR_SCashFlowS2_BCashFlowB2_390bc48c_78d707ac">'Cash Flow'!#REF!</definedName>
    <definedName name="_vena_DYNR_SCashFlowS2_BCashFlowB2_390bc48c_82e26">'Cash Flow'!#REF!</definedName>
    <definedName name="_vena_DYNR_SCashFlowS2_BCashFlowB2_390bc48c_86c8af7c">'Cash Flow'!#REF!</definedName>
    <definedName name="_vena_DYNR_SCashFlowS2_BCashFlowB2_390bc48c_8cfc58d0">'Cash Flow'!#REF!</definedName>
    <definedName name="_vena_DYNR_SCashFlowS2_BCashFlowB2_390bc48c_bdb70f6b">'Cash Flow'!#REF!</definedName>
    <definedName name="_vena_DYNR_SCashFlowS2_BCashFlowB2_390bc48c_d371628d">'Cash Flow'!#REF!</definedName>
    <definedName name="_vena_DYNR_SCashFlowS2_BCashFlowB2_390bc48c_fe1610c1">'Cash Flow'!#REF!</definedName>
    <definedName name="_vena_DYNR_SCashFlowS2_BCashFlowB2_5c8b1261">'Cash Flow'!#REF!</definedName>
    <definedName name="_vena_DYNR_SCashFlowS2_BCashFlowB2_5c8b1261_1d5bbef">'Cash Flow'!#REF!</definedName>
    <definedName name="_vena_DYNR_SCashFlowS2_BCashFlowB2_5c8b1261_1e1a4a9f">'Cash Flow'!#REF!</definedName>
    <definedName name="_vena_DYNR_SCashFlowS2_BCashFlowB2_5c8b1261_3580f805">'Cash Flow'!#REF!</definedName>
    <definedName name="_vena_DYNR_SCashFlowS2_BCashFlowB2_5c8b1261_5f49f0bd">'Cash Flow'!#REF!</definedName>
    <definedName name="_vena_DYNR_SCashFlowS2_BCashFlowB2_5c8b1261_6e789fcd">'Cash Flow'!#REF!</definedName>
    <definedName name="_vena_DYNR_SCashFlowS2_BCashFlowB2_5c8b1261_75350b41">'Cash Flow'!#REF!</definedName>
    <definedName name="_vena_DYNR_SCashFlowS2_BCashFlowB2_5c8b1261_79924dff">'Cash Flow'!#REF!</definedName>
    <definedName name="_vena_DYNR_SCashFlowS2_BCashFlowB2_5c8b1261_7cee11d8">'Cash Flow'!#REF!</definedName>
    <definedName name="_vena_DYNR_SCashFlowS2_BCashFlowB2_5c8b1261_99654bf8">'Cash Flow'!#REF!</definedName>
    <definedName name="_vena_DYNR_SCashFlowS2_BCashFlowB2_5c8b1261_9aab1a6b">'Cash Flow'!#REF!</definedName>
    <definedName name="_vena_DYNR_SCashFlowS2_BCashFlowB2_5c8b1261_b9f82a4f">'Cash Flow'!#REF!</definedName>
    <definedName name="_vena_DYNR_SCashFlowS2_BCashFlowB2_5c8b1261_cb6eff28">'Cash Flow'!#REF!</definedName>
    <definedName name="_vena_DYNR_SCashFlowS2_BCashFlowB2_68da2e10">'Cash Flow'!#REF!</definedName>
    <definedName name="_vena_DYNR_SCashFlowS2_BCashFlowB2_68da2e10_10a4bc1a">'Cash Flow'!#REF!</definedName>
    <definedName name="_vena_DYNR_SCashFlowS2_BCashFlowB2_68da2e10_3de6c515">'Cash Flow'!#REF!</definedName>
    <definedName name="_vena_DYNR_SCashFlowS2_BCashFlowB2_68da2e10_3f13c93e">'Cash Flow'!#REF!</definedName>
    <definedName name="_vena_DYNR_SCashFlowS2_BCashFlowB2_68da2e10_40e08518">'Cash Flow'!#REF!</definedName>
    <definedName name="_vena_DYNR_SCashFlowS2_BCashFlowB2_68da2e10_5c836df4">'Cash Flow'!#REF!</definedName>
    <definedName name="_vena_DYNR_SCashFlowS2_BCashFlowB2_68da2e10_79fe3a9a">'Cash Flow'!#REF!</definedName>
    <definedName name="_vena_DYNR_SCashFlowS2_BCashFlowB2_68da2e10_9370fc7e">'Cash Flow'!#REF!</definedName>
    <definedName name="_vena_DYNR_SCashFlowS2_BCashFlowB2_68da2e10_9b057f4e">'Cash Flow'!#REF!</definedName>
    <definedName name="_vena_DYNR_SCashFlowS2_BCashFlowB2_68da2e10_9df7c631">'Cash Flow'!#REF!</definedName>
    <definedName name="_vena_DYNR_SCashFlowS2_BCashFlowB2_68da2e10_ea1e3d13">'Cash Flow'!#REF!</definedName>
    <definedName name="_vena_DYNR_SCashFlowS2_BCashFlowB2_9045c3e">'Cash Flow'!#REF!</definedName>
    <definedName name="_vena_DYNR_SCashFlowS2_BCashFlowB2_9045c3e_14fe2c69">'Cash Flow'!#REF!</definedName>
    <definedName name="_vena_DYNR_SCashFlowS2_BCashFlowB2_9045c3e_1e90b15d">'Cash Flow'!#REF!</definedName>
    <definedName name="_vena_DYNR_SCashFlowS2_BCashFlowB2_9045c3e_20094eca">'Cash Flow'!#REF!</definedName>
    <definedName name="_vena_DYNR_SCashFlowS2_BCashFlowB2_9045c3e_24503fb9">'Cash Flow'!#REF!</definedName>
    <definedName name="_vena_DYNR_SCashFlowS2_BCashFlowB2_9045c3e_268b1666">'Cash Flow'!#REF!</definedName>
    <definedName name="_vena_DYNR_SCashFlowS2_BCashFlowB2_9045c3e_2793f9c6">'Cash Flow'!#REF!</definedName>
    <definedName name="_vena_DYNR_SCashFlowS2_BCashFlowB2_9045c3e_29a5fe07">'Cash Flow'!#REF!</definedName>
    <definedName name="_vena_DYNR_SCashFlowS2_BCashFlowB2_9045c3e_2c1f04e7">'Cash Flow'!#REF!</definedName>
    <definedName name="_vena_DYNR_SCashFlowS2_BCashFlowB2_9045c3e_321358fa">'Cash Flow'!#REF!</definedName>
    <definedName name="_vena_DYNR_SCashFlowS2_BCashFlowB2_9045c3e_36643111">'Cash Flow'!#REF!</definedName>
    <definedName name="_vena_DYNR_SCashFlowS2_BCashFlowB2_9045c3e_4223acf7">'Cash Flow'!#REF!</definedName>
    <definedName name="_vena_DYNR_SCashFlowS2_BCashFlowB2_9045c3e_422c339b">'Cash Flow'!#REF!</definedName>
    <definedName name="_vena_DYNR_SCashFlowS2_BCashFlowB2_9045c3e_43c6e7dc">'Cash Flow'!#REF!</definedName>
    <definedName name="_vena_DYNR_SCashFlowS2_BCashFlowB2_9045c3e_49305612">'Cash Flow'!#REF!</definedName>
    <definedName name="_vena_DYNR_SCashFlowS2_BCashFlowB2_9045c3e_4d2601ff">'Cash Flow'!#REF!</definedName>
    <definedName name="_vena_DYNR_SCashFlowS2_BCashFlowB2_9045c3e_50b34816">'Cash Flow'!#REF!</definedName>
    <definedName name="_vena_DYNR_SCashFlowS2_BCashFlowB2_9045c3e_58034140">'Cash Flow'!#REF!</definedName>
    <definedName name="_vena_DYNR_SCashFlowS2_BCashFlowB2_9045c3e_5acf7974">'Cash Flow'!#REF!</definedName>
    <definedName name="_vena_DYNR_SCashFlowS2_BCashFlowB2_9045c3e_649b3ed8">'Cash Flow'!#REF!</definedName>
    <definedName name="_vena_DYNR_SCashFlowS2_BCashFlowB2_9045c3e_64d57a99">'Cash Flow'!#REF!</definedName>
    <definedName name="_vena_DYNR_SCashFlowS2_BCashFlowB2_9045c3e_69b41a07">'Cash Flow'!#REF!</definedName>
    <definedName name="_vena_DYNR_SCashFlowS2_BCashFlowB2_9045c3e_6a82f7f">'Cash Flow'!#REF!</definedName>
    <definedName name="_vena_DYNR_SCashFlowS2_BCashFlowB2_9045c3e_6b0d4666">'Cash Flow'!#REF!</definedName>
    <definedName name="_vena_DYNR_SCashFlowS2_BCashFlowB2_9045c3e_6f520e41">'Cash Flow'!#REF!</definedName>
    <definedName name="_vena_DYNR_SCashFlowS2_BCashFlowB2_9045c3e_77e50515">'Cash Flow'!#REF!</definedName>
    <definedName name="_vena_DYNR_SCashFlowS2_BCashFlowB2_9045c3e_78babca9">'Cash Flow'!#REF!</definedName>
    <definedName name="_vena_DYNR_SCashFlowS2_BCashFlowB2_9045c3e_7f602605">'Cash Flow'!#REF!</definedName>
    <definedName name="_vena_DYNR_SCashFlowS2_BCashFlowB2_9045c3e_819710d5">'Cash Flow'!#REF!</definedName>
    <definedName name="_vena_DYNR_SCashFlowS2_BCashFlowB2_9045c3e_81e62ad4">'Cash Flow'!#REF!</definedName>
    <definedName name="_vena_DYNR_SCashFlowS2_BCashFlowB2_9045c3e_99686cd0">'Cash Flow'!#REF!</definedName>
    <definedName name="_vena_DYNR_SCashFlowS2_BCashFlowB2_9045c3e_9d09bb60">'Cash Flow'!#REF!</definedName>
    <definedName name="_vena_DYNR_SCashFlowS2_BCashFlowB2_9045c3e_9dd3c62c">'Cash Flow'!#REF!</definedName>
    <definedName name="_vena_DYNR_SCashFlowS2_BCashFlowB2_9045c3e_a771fa5">'Cash Flow'!#REF!</definedName>
    <definedName name="_vena_DYNR_SCashFlowS2_BCashFlowB2_9045c3e_ac601d5f">'Cash Flow'!#REF!</definedName>
    <definedName name="_vena_DYNR_SCashFlowS2_BCashFlowB2_9045c3e_afc1f4d6">'Cash Flow'!#REF!</definedName>
    <definedName name="_vena_DYNR_SCashFlowS2_BCashFlowB2_9045c3e_b2eb3d52">'Cash Flow'!#REF!</definedName>
    <definedName name="_vena_DYNR_SCashFlowS2_BCashFlowB2_9045c3e_b55c53e9">'Cash Flow'!#REF!</definedName>
    <definedName name="_vena_DYNR_SCashFlowS2_BCashFlowB2_9045c3e_b5db83f4">'Cash Flow'!#REF!</definedName>
    <definedName name="_vena_DYNR_SCashFlowS2_BCashFlowB2_9045c3e_be0519bf">'Cash Flow'!#REF!</definedName>
    <definedName name="_vena_DYNR_SCashFlowS2_BCashFlowB2_9045c3e_bea99ad1">'Cash Flow'!#REF!</definedName>
    <definedName name="_vena_DYNR_SCashFlowS2_BCashFlowB2_9045c3e_bfc14195">'Cash Flow'!#REF!</definedName>
    <definedName name="_vena_DYNR_SCashFlowS2_BCashFlowB2_9045c3e_c68c522f">'Cash Flow'!#REF!</definedName>
    <definedName name="_vena_DYNR_SCashFlowS2_BCashFlowB2_9045c3e_c75bf5d4">'Cash Flow'!#REF!</definedName>
    <definedName name="_vena_DYNR_SCashFlowS2_BCashFlowB2_9045c3e_cb428e10">'Cash Flow'!#REF!</definedName>
    <definedName name="_vena_DYNR_SCashFlowS2_BCashFlowB2_9045c3e_ce086649">'Cash Flow'!#REF!</definedName>
    <definedName name="_vena_DYNR_SCashFlowS2_BCashFlowB2_9045c3e_d2eba96d">'Cash Flow'!#REF!</definedName>
    <definedName name="_vena_DYNR_SCashFlowS2_BCashFlowB2_9045c3e_d5c50845">'Cash Flow'!#REF!</definedName>
    <definedName name="_vena_DYNR_SCashFlowS2_BCashFlowB2_9045c3e_d6163c15">'Cash Flow'!#REF!</definedName>
    <definedName name="_vena_DYNR_SCashFlowS2_BCashFlowB2_9045c3e_df9221b0">'Cash Flow'!#REF!</definedName>
    <definedName name="_vena_DYNR_SCashFlowS2_BCashFlowB2_9045c3e_e2a8fa69">'Cash Flow'!#REF!</definedName>
    <definedName name="_vena_DYNR_SCashFlowS2_BCashFlowB2_9045c3e_e529a86f">'Cash Flow'!#REF!</definedName>
    <definedName name="_vena_DYNR_SCashFlowS2_BCashFlowB2_9045c3e_ec7d900e">'Cash Flow'!#REF!</definedName>
    <definedName name="_vena_DYNR_SCashFlowS2_BCashFlowB2_9045c3e_f1259419">'Cash Flow'!#REF!</definedName>
    <definedName name="_vena_DYNR_SCashFlowS2_BCashFlowB2_9045c3e_f5f69be8">'Cash Flow'!#REF!</definedName>
    <definedName name="_vena_DYNR_SCashFlowS2_BCashFlowB2_9045c3e_f7f39482">'Cash Flow'!#REF!</definedName>
    <definedName name="_vena_DYNR_SCashFlowS2_BCashFlowB2_9045c3e_fd5f5e1">'Cash Flow'!#REF!</definedName>
    <definedName name="_vena_DYNR_SCashFlowS2_BCashFlowB2_98d1903f">'Cash Flow'!#REF!</definedName>
    <definedName name="_vena_DYNR_SCashFlowS2_BCashFlowB2_98d1903f_11b6f830">'Cash Flow'!#REF!</definedName>
    <definedName name="_vena_DYNR_SCashFlowS2_BCashFlowB2_98d1903f_194f3025">'Cash Flow'!#REF!</definedName>
    <definedName name="_vena_DYNR_SCashFlowS2_BCashFlowB2_98d1903f_1a23b94b">'Cash Flow'!#REF!</definedName>
    <definedName name="_vena_DYNR_SCashFlowS2_BCashFlowB2_98d1903f_1ddf7607">'Cash Flow'!#REF!</definedName>
    <definedName name="_vena_DYNR_SCashFlowS2_BCashFlowB2_98d1903f_291c63a5">'Cash Flow'!#REF!</definedName>
    <definedName name="_vena_DYNR_SCashFlowS2_BCashFlowB2_98d1903f_30be7b35">'Cash Flow'!#REF!</definedName>
    <definedName name="_vena_DYNR_SCashFlowS2_BCashFlowB2_98d1903f_32b4a896">'Cash Flow'!#REF!</definedName>
    <definedName name="_vena_DYNR_SCashFlowS2_BCashFlowB2_98d1903f_48555985">'Cash Flow'!#REF!</definedName>
    <definedName name="_vena_DYNR_SCashFlowS2_BCashFlowB2_98d1903f_4bb583d3">'Cash Flow'!#REF!</definedName>
    <definedName name="_vena_DYNR_SCashFlowS2_BCashFlowB2_98d1903f_531354b5">'Cash Flow'!#REF!</definedName>
    <definedName name="_vena_DYNR_SCashFlowS2_BCashFlowB2_98d1903f_62802cab">'Cash Flow'!#REF!</definedName>
    <definedName name="_vena_DYNR_SCashFlowS2_BCashFlowB2_98d1903f_70d54468">'Cash Flow'!#REF!</definedName>
    <definedName name="_vena_DYNR_SCashFlowS2_BCashFlowB2_98d1903f_890506c5">'Cash Flow'!#REF!</definedName>
    <definedName name="_vena_DYNR_SCashFlowS2_BCashFlowB2_98d1903f_8f12dc66">'Cash Flow'!#REF!</definedName>
    <definedName name="_vena_DYNR_SCashFlowS2_BCashFlowB2_98d1903f_906f0742">'Cash Flow'!#REF!</definedName>
    <definedName name="_vena_DYNR_SCashFlowS2_BCashFlowB2_98d1903f_a08e2067">'Cash Flow'!#REF!</definedName>
    <definedName name="_vena_DYNR_SCashFlowS2_BCashFlowB2_98d1903f_ac9db9a7">'Cash Flow'!#REF!</definedName>
    <definedName name="_vena_DYNR_SCashFlowS2_BCashFlowB2_98d1903f_adf3954a">'Cash Flow'!#REF!</definedName>
    <definedName name="_vena_DYNR_SCashFlowS2_BCashFlowB2_98d1903f_c660e1e5">'Cash Flow'!#REF!</definedName>
    <definedName name="_vena_DYNR_SCashFlowS2_BCashFlowB2_98d1903f_cbb30ec2">'Cash Flow'!#REF!</definedName>
    <definedName name="_vena_DYNR_SCashFlowS2_BCashFlowB2_9e526e5d">'Cash Flow'!#REF!</definedName>
    <definedName name="_vena_DYNR_SCashFlowS2_BCashFlowB2_9e526e5d_270dd90a">'Cash Flow'!#REF!</definedName>
    <definedName name="_vena_DYNR_SCashFlowS2_BCashFlowB2_9e526e5d_3087d91">'Cash Flow'!#REF!</definedName>
    <definedName name="_vena_DYNR_SCashFlowS2_BCashFlowB2_9e526e5d_3aa82146">'Cash Flow'!#REF!</definedName>
    <definedName name="_vena_DYNR_SCashFlowS2_BCashFlowB2_9e526e5d_59a1988b">'Cash Flow'!#REF!</definedName>
    <definedName name="_vena_DYNR_SCashFlowS2_BCashFlowB2_9e526e5d_5daba155">'Cash Flow'!#REF!</definedName>
    <definedName name="_vena_DYNR_SCashFlowS2_BCashFlowB2_9e526e5d_649bb124">'Cash Flow'!#REF!</definedName>
    <definedName name="_vena_DYNR_SCashFlowS2_BCashFlowB2_9e526e5d_78bf26ef">'Cash Flow'!#REF!</definedName>
    <definedName name="_vena_DYNR_SCashFlowS2_BCashFlowB2_9e526e5d_80882428">'Cash Flow'!#REF!</definedName>
    <definedName name="_vena_DYNR_SCashFlowS2_BCashFlowB2_9e526e5d_866e8f38">'Cash Flow'!#REF!</definedName>
    <definedName name="_vena_DYNR_SCashFlowS2_BCashFlowB2_9e526e5d_89fba4cb">'Cash Flow'!#REF!</definedName>
    <definedName name="_vena_DYNR_SCashFlowS2_BCashFlowB2_9e526e5d_b6410cb7">'Cash Flow'!#REF!</definedName>
    <definedName name="_vena_DYNR_SCashFlowS2_BCashFlowB2_bfa2531b">'Cash Flow'!#REF!</definedName>
    <definedName name="_vena_DYNR_SCashFlowS2_BCashFlowB2_bfa2531b_1775d629">'Cash Flow'!#REF!</definedName>
    <definedName name="_vena_DYNR_SCashFlowS2_BCashFlowB2_bfa2531b_22bf91d7">'Cash Flow'!#REF!</definedName>
    <definedName name="_vena_DYNR_SCashFlowS2_BCashFlowB2_bfa2531b_2806840e">'Cash Flow'!#REF!</definedName>
    <definedName name="_vena_DYNR_SCashFlowS2_BCashFlowB2_bfa2531b_2e0894ff">'Cash Flow'!#REF!</definedName>
    <definedName name="_vena_DYNR_SCashFlowS2_BCashFlowB2_bfa2531b_33c32ec9">'Cash Flow'!#REF!</definedName>
    <definedName name="_vena_DYNR_SCashFlowS2_BCashFlowB2_bfa2531b_35975c90">'Cash Flow'!#REF!</definedName>
    <definedName name="_vena_DYNR_SCashFlowS2_BCashFlowB2_bfa2531b_3c77ec0d">'Cash Flow'!#REF!</definedName>
    <definedName name="_vena_DYNR_SCashFlowS2_BCashFlowB2_bfa2531b_3efe6531">'Cash Flow'!#REF!</definedName>
    <definedName name="_vena_DYNR_SCashFlowS2_BCashFlowB2_bfa2531b_4a7a0bbc">'Cash Flow'!#REF!</definedName>
    <definedName name="_vena_DYNR_SCashFlowS2_BCashFlowB2_bfa2531b_550b59fe">'Cash Flow'!#REF!</definedName>
    <definedName name="_vena_DYNR_SCashFlowS2_BCashFlowB2_bfa2531b_59671dd0">'Cash Flow'!#REF!</definedName>
    <definedName name="_vena_DYNR_SCashFlowS2_BCashFlowB2_bfa2531b_5a9a202e">'Cash Flow'!#REF!</definedName>
    <definedName name="_vena_DYNR_SCashFlowS2_BCashFlowB2_bfa2531b_5d77db4e">'Cash Flow'!#REF!</definedName>
    <definedName name="_vena_DYNR_SCashFlowS2_BCashFlowB2_bfa2531b_67152293">'Cash Flow'!#REF!</definedName>
    <definedName name="_vena_DYNR_SCashFlowS2_BCashFlowB2_bfa2531b_6c79ce3f">'Cash Flow'!#REF!</definedName>
    <definedName name="_vena_DYNR_SCashFlowS2_BCashFlowB2_bfa2531b_7aab6ce0">'Cash Flow'!#REF!</definedName>
    <definedName name="_vena_DYNR_SCashFlowS2_BCashFlowB2_bfa2531b_7e06093">'Cash Flow'!#REF!</definedName>
    <definedName name="_vena_DYNR_SCashFlowS2_BCashFlowB2_bfa2531b_82898c09">'Cash Flow'!#REF!</definedName>
    <definedName name="_vena_DYNR_SCashFlowS2_BCashFlowB2_bfa2531b_8ef462">'Cash Flow'!#REF!</definedName>
    <definedName name="_vena_DYNR_SCashFlowS2_BCashFlowB2_bfa2531b_904505a7">'Cash Flow'!#REF!</definedName>
    <definedName name="_vena_DYNR_SCashFlowS2_BCashFlowB2_bfa2531b_91edd72e">'Cash Flow'!#REF!</definedName>
    <definedName name="_vena_DYNR_SCashFlowS2_BCashFlowB2_bfa2531b_9ac54b24">'Cash Flow'!#REF!</definedName>
    <definedName name="_vena_DYNR_SCashFlowS2_BCashFlowB2_bfa2531b_9dfe947a">'Cash Flow'!#REF!</definedName>
    <definedName name="_vena_DYNR_SCashFlowS2_BCashFlowB2_bfa2531b_a142c40d">'Cash Flow'!#REF!</definedName>
    <definedName name="_vena_DYNR_SCashFlowS2_BCashFlowB2_bfa2531b_ad94fb48">'Cash Flow'!#REF!</definedName>
    <definedName name="_vena_DYNR_SCashFlowS2_BCashFlowB2_bfa2531b_b218ad21">'Cash Flow'!#REF!</definedName>
    <definedName name="_vena_DYNR_SCashFlowS2_BCashFlowB2_bfa2531b_b6474864">'Cash Flow'!#REF!</definedName>
    <definedName name="_vena_DYNR_SCashFlowS2_BCashFlowB2_bfa2531b_bb53cc">'Cash Flow'!#REF!</definedName>
    <definedName name="_vena_DYNR_SCashFlowS2_BCashFlowB2_bfa2531b_bf9099e3">'Cash Flow'!#REF!</definedName>
    <definedName name="_vena_DYNR_SCashFlowS2_BCashFlowB2_bfa2531b_dfb57f5c">'Cash Flow'!#REF!</definedName>
    <definedName name="_vena_DYNR_SCashFlowS2_BCashFlowB2_bfa2531b_e6525007">'Cash Flow'!#REF!</definedName>
    <definedName name="_vena_DYNR_SCashFlowS2_BCashFlowB2_bfa2531b_ec6d4dc8">'Cash Flow'!#REF!</definedName>
    <definedName name="_vena_DYNR_SCashFlowS2_BCashFlowB2_bfa2531b_f3be2c49">'Cash Flow'!#REF!</definedName>
    <definedName name="_vena_DYNR_SCashFlowS2_BCashFlowB2_c065f29">'Cash Flow'!#REF!</definedName>
    <definedName name="_vena_DYNR_SCashFlowS2_BCashFlowB2_c065f29_13a2ad1e">'Cash Flow'!#REF!</definedName>
    <definedName name="_vena_DYNR_SCashFlowS2_BCashFlowB2_c065f29_196258e8">'Cash Flow'!#REF!</definedName>
    <definedName name="_vena_DYNR_SCashFlowS2_BCashFlowB2_c065f29_1bafe007">'Cash Flow'!#REF!</definedName>
    <definedName name="_vena_DYNR_SCashFlowS2_BCashFlowB2_c065f29_bb33f3b4">'Cash Flow'!#REF!</definedName>
    <definedName name="_vena_DYNR_SCashFlowS2_BCashFlowB2_c24a094a">'Cash Flow'!#REF!</definedName>
    <definedName name="_vena_DYNR_SCashFlowS2_BCashFlowB2_c24a094a_11d8f87b">'Cash Flow'!#REF!</definedName>
    <definedName name="_vena_DYNR_SCashFlowS2_BCashFlowB2_c24a094a_2b577aec">'Cash Flow'!#REF!</definedName>
    <definedName name="_vena_DYNR_SCashFlowS2_BCashFlowB2_c24a094a_41786037">'Cash Flow'!#REF!</definedName>
    <definedName name="_vena_DYNR_SCashFlowS2_BCashFlowB2_c24a094a_47ae7c33">'Cash Flow'!#REF!</definedName>
    <definedName name="_vena_DYNR_SCashFlowS2_BCashFlowB2_c24a094a_7530e2d6">'Cash Flow'!#REF!</definedName>
    <definedName name="_vena_DYNR_SCashFlowS2_BCashFlowB2_c24a094a_79d6bb0">'Cash Flow'!#REF!</definedName>
    <definedName name="_vena_DYNR_SCashFlowS2_BCashFlowB2_c24a094a_7d0aef47">'Cash Flow'!#REF!</definedName>
    <definedName name="_vena_DYNR_SCashFlowS2_BCashFlowB2_c24a094a_9a41ac3f">'Cash Flow'!#REF!</definedName>
    <definedName name="_vena_DYNR_SCashFlowS2_BCashFlowB2_c24a094a_b13ea929">'Cash Flow'!#REF!</definedName>
    <definedName name="_vena_DYNR_SCashFlowS2_BCashFlowB2_c24a094a_cdfb82e7">'Cash Flow'!#REF!</definedName>
    <definedName name="_vena_DYNR_SCashFlowS2_BCashFlowB2_c24a094a_d2ac42b2">'Cash Flow'!#REF!</definedName>
    <definedName name="_vena_DYNR_SCashFlowS2_BCashFlowB2_ce5c4b06">'Cash Flow'!#REF!</definedName>
    <definedName name="_vena_DYNR_SCashFlowS2_BCashFlowB2_ce5c4b06_17d73df9">'Cash Flow'!#REF!</definedName>
    <definedName name="_vena_DYNR_SCashFlowS2_BCashFlowB2_ce5c4b06_32b05146">'Cash Flow'!#REF!</definedName>
    <definedName name="_vena_DYNR_SCashFlowS2_BCashFlowB2_ce5c4b06_370be15c">'Cash Flow'!#REF!</definedName>
    <definedName name="_vena_DYNR_SCashFlowS2_BCashFlowB2_ce5c4b06_3e5d6e24">'Cash Flow'!#REF!</definedName>
    <definedName name="_vena_DYNR_SCashFlowS2_BCashFlowB2_ce5c4b06_403c8d2a">'Cash Flow'!#REF!</definedName>
    <definedName name="_vena_DYNR_SCashFlowS2_BCashFlowB2_ce5c4b06_43f61640">'Cash Flow'!#REF!</definedName>
    <definedName name="_vena_DYNR_SCashFlowS2_BCashFlowB2_ce5c4b06_5ad319c0">'Cash Flow'!#REF!</definedName>
    <definedName name="_vena_DYNR_SCashFlowS2_BCashFlowB2_ce5c4b06_6361bd3f">'Cash Flow'!#REF!</definedName>
    <definedName name="_vena_DYNR_SCashFlowS2_BCashFlowB2_ce5c4b06_6d866bee">'Cash Flow'!#REF!</definedName>
    <definedName name="_vena_DYNR_SCashFlowS2_BCashFlowB2_ce5c4b06_82d01560">'Cash Flow'!#REF!</definedName>
    <definedName name="_vena_DYNR_SCashFlowS2_BCashFlowB2_ce5c4b06_8bdd1efc">'Cash Flow'!#REF!</definedName>
    <definedName name="_vena_DYNR_SCashFlowS2_BCashFlowB2_ce5c4b06_8cebba2b">'Cash Flow'!#REF!</definedName>
    <definedName name="_vena_DYNR_SCashFlowS2_BCashFlowB2_ce5c4b06_9448422a">'Cash Flow'!#REF!</definedName>
    <definedName name="_vena_DYNR_SCashFlowS2_BCashFlowB2_ce5c4b06_988a9e4b">'Cash Flow'!#REF!</definedName>
    <definedName name="_vena_DYNR_SCashFlowS2_BCashFlowB2_ce5c4b06_998a2e89">'Cash Flow'!#REF!</definedName>
    <definedName name="_vena_DYNR_SCashFlowS2_BCashFlowB2_ce5c4b06_9d91073a">'Cash Flow'!#REF!</definedName>
    <definedName name="_vena_DYNR_SCashFlowS2_BCashFlowB2_ce5c4b06_a1d25ce6">'Cash Flow'!#REF!</definedName>
    <definedName name="_vena_DYNR_SCashFlowS2_BCashFlowB2_ce5c4b06_a1ec90ce">'Cash Flow'!#REF!</definedName>
    <definedName name="_vena_DYNR_SCashFlowS2_BCashFlowB2_ce5c4b06_a6cdbe47">'Cash Flow'!#REF!</definedName>
    <definedName name="_vena_DYNR_SCashFlowS2_BCashFlowB2_ce5c4b06_ad9a5360">'Cash Flow'!#REF!</definedName>
    <definedName name="_vena_DYNR_SCashFlowS2_BCashFlowB2_ce5c4b06_b7aa5878">'Cash Flow'!#REF!</definedName>
    <definedName name="_vena_DYNR_SCashFlowS2_BCashFlowB2_ce5c4b06_bab13768">'Cash Flow'!#REF!</definedName>
    <definedName name="_vena_DYNR_SCashFlowS2_BCashFlowB2_ce5c4b06_c131c08">'Cash Flow'!#REF!</definedName>
    <definedName name="_vena_DYNR_SCashFlowS2_BCashFlowB2_ce5c4b06_d7e87566">'Cash Flow'!#REF!</definedName>
    <definedName name="_vena_DYNR_SCashFlowS2_BCashFlowB2_ce5c4b06_dbd221d6">'Cash Flow'!#REF!</definedName>
    <definedName name="_vena_DYNR_SCashFlowS2_BCashFlowB2_ce5c4b06_dd2ea310">'Cash Flow'!#REF!</definedName>
    <definedName name="_vena_DYNR_SCashFlowS2_BCashFlowB2_ce5c4b06_f4883a2f">'Cash Flow'!#REF!</definedName>
    <definedName name="_vena_DYNR_SCashFlowS2_BCashFlowB2_ce5c4b06_f50da2c2">'Cash Flow'!#REF!</definedName>
    <definedName name="_vena_DYNR_SCashFlowS2_BCashFlowB2_ce5c4b06_fa49a676">'Cash Flow'!#REF!</definedName>
    <definedName name="_vena_DYNR_SCashFlowS2_BCashFlowB2_d1bb1539">'Cash Flow'!#REF!</definedName>
    <definedName name="_vena_DYNR_SCashFlowS2_BCashFlowB2_d1bb1539_635a8545">'Cash Flow'!#REF!</definedName>
    <definedName name="_vena_DYNR_SCashFlowS2_BCashFlowB2_d1bb1539_7061784">'Cash Flow'!#REF!</definedName>
    <definedName name="_vena_DYNR_SCashFlowS2_BCashFlowB2_d1bb1539_845d0ec9">'Cash Flow'!#REF!</definedName>
    <definedName name="_vena_DYNR_SCashFlowS2_BCashFlowB2_d1bb1539_8cdb5807">'Cash Flow'!#REF!</definedName>
    <definedName name="_vena_DYNR_SCashFlowS2_BCashFlowB2_d1bb1539_afe2f26a">'Cash Flow'!#REF!</definedName>
    <definedName name="_vena_DYNR_SCashFlowS2_BCashFlowB2_d1bb1539_b2b7143b">'Cash Flow'!#REF!</definedName>
    <definedName name="_vena_DYNR_SCashFlowS2_BCashFlowB2_d1bb1539_b6d62fc1">'Cash Flow'!#REF!</definedName>
    <definedName name="_vena_DYNR_SCashFlowS2_BCashFlowB2_d1bb1539_c7b7823c">'Cash Flow'!#REF!</definedName>
    <definedName name="_vena_DYNR_SCashFlowS2_BCashFlowB2_d1bb1539_cb0f2875">'Cash Flow'!#REF!</definedName>
    <definedName name="_vena_DYNR_SCashFlowS2_BCashFlowB2_d1bb1539_d2924cd7">'Cash Flow'!#REF!</definedName>
    <definedName name="_vena_DYNR_SCashFlowS2_BCashFlowB2_d1bb1539_d3855134">'Cash Flow'!#REF!</definedName>
    <definedName name="_vena_DYNR_SCashFlowS2_BCashFlowB2_d1bb1539_f8bb5ec2">'Cash Flow'!#REF!</definedName>
    <definedName name="_vena_DYNR_SCashFlowS2_BCashFlowB2_e5714258">'Cash Flow'!#REF!</definedName>
    <definedName name="_vena_DYNR_SCashFlowS2_BCashFlowB2_e5714258_5fa74cf7">'Cash Flow'!#REF!</definedName>
    <definedName name="_vena_DYNR_SCashFlowS2_BCashFlowB2_e5714258_7e68e9e8">'Cash Flow'!#REF!</definedName>
    <definedName name="_vena_DYNR_SCashFlowS2_BCashFlowB2_e5714258_b1f506af">'Cash Flow'!#REF!</definedName>
    <definedName name="_vena_DYNR_SCashFlowS2_BCashFlowB2_e5714258_d22ac0a5">'Cash Flow'!#REF!</definedName>
    <definedName name="_vena_DYNR_SCashFlowS2_BCashFlowB2_edf7e3be">'Cash Flow'!#REF!</definedName>
    <definedName name="_vena_DYNR_SCashFlowS2_BCashFlowB2_edf7e3be_44aa8f6a">'Cash Flow'!#REF!</definedName>
    <definedName name="_vena_DYNR_SCashFlowS2_BCashFlowB2_edf7e3be_5b839422">'Cash Flow'!#REF!</definedName>
    <definedName name="_vena_DYNR_SCashFlowS2_BCashFlowB2_edf7e3be_5df3a77c">'Cash Flow'!#REF!</definedName>
    <definedName name="_vena_DYNR_SCashFlowS2_BCashFlowB2_edf7e3be_6352d40">'Cash Flow'!#REF!</definedName>
    <definedName name="_vena_DYNR_SCashFlowS2_BCashFlowB2_edf7e3be_90398378">'Cash Flow'!#REF!</definedName>
    <definedName name="_vena_DYNR_SCashFlowS2_BCashFlowB2_edf7e3be_9b4392e1">'Cash Flow'!#REF!</definedName>
    <definedName name="_vena_DYNR_SCashFlowS2_BCashFlowB2_edf7e3be_a46b220">'Cash Flow'!#REF!</definedName>
    <definedName name="_vena_DYNR_SCashFlowS2_BCashFlowB2_edf7e3be_bc2fc9d4">'Cash Flow'!#REF!</definedName>
    <definedName name="_vena_DYNR_SCashFlowS2_BCashFlowB2_edf7e3be_c3a6cd55">'Cash Flow'!#REF!</definedName>
    <definedName name="_vena_DYNR_SCashFlowS2_BCashFlowB2_edf7e3be_c8ecbf35">'Cash Flow'!#REF!</definedName>
    <definedName name="_vena_DYNR_SCashFlowS2_BCashFlowB2_edf7e3be_d8a9d242">'Cash Flow'!#REF!</definedName>
    <definedName name="_vena_DYNR_SCashFlowS2_BCashFlowB2_edf7e3be_e41cf2d2">'Cash Flow'!#REF!</definedName>
    <definedName name="_vena_DYNR_SCashFlowS2_BCashFlowB2_edf7e3be_e7fed2d1">'Cash Flow'!#REF!</definedName>
    <definedName name="_vena_DYNR_SCashFlowS2_BCashFlowB2_f54af03e">'Cash Flow'!#REF!</definedName>
    <definedName name="_vena_DYNR_SCashFlowS2_BCashFlowB2_f54af03e_101fce54">'Cash Flow'!#REF!</definedName>
    <definedName name="_vena_DYNR_SCashFlowS2_BCashFlowB2_f54af03e_2f210a32">'Cash Flow'!#REF!</definedName>
    <definedName name="_vena_DYNR_SCashFlowS2_BCashFlowB2_f54af03e_a35f5e53">'Cash Flow'!#REF!</definedName>
    <definedName name="_vena_DYNR_SMultiSiteS1_BMultiSiteB2_1083f28a">#REF!</definedName>
    <definedName name="_vena_DYNR_SMultiSiteS1_BMultiSiteB2_1083f28a_18257597">#REF!</definedName>
    <definedName name="_vena_DYNR_SMultiSiteS1_BMultiSiteB2_1083f28a_1cc0ad1e">#REF!</definedName>
    <definedName name="_vena_DYNR_SMultiSiteS1_BMultiSiteB2_1083f28a_266a052">#REF!</definedName>
    <definedName name="_vena_DYNR_SMultiSiteS1_BMultiSiteB2_1083f28a_33c0163d">#REF!</definedName>
    <definedName name="_vena_DYNR_SMultiSiteS1_BMultiSiteB2_1083f28a_48b78b0f">#REF!</definedName>
    <definedName name="_vena_DYNR_SMultiSiteS1_BMultiSiteB2_1083f28a_5c04aa0f">#REF!</definedName>
    <definedName name="_vena_DYNR_SMultiSiteS1_BMultiSiteB2_1083f28a_5c61f8b">#REF!</definedName>
    <definedName name="_vena_DYNR_SMultiSiteS1_BMultiSiteB2_1083f28a_66c87532">#REF!</definedName>
    <definedName name="_vena_DYNR_SMultiSiteS1_BMultiSiteB2_1083f28a_67e18b37">#REF!</definedName>
    <definedName name="_vena_DYNR_SMultiSiteS1_BMultiSiteB2_1083f28a_6d2a7d3f">#REF!</definedName>
    <definedName name="_vena_DYNR_SMultiSiteS1_BMultiSiteB2_1083f28a_6d9cdcc7">#REF!</definedName>
    <definedName name="_vena_DYNR_SMultiSiteS1_BMultiSiteB2_1083f28a_aab6f2bb">#REF!</definedName>
    <definedName name="_vena_DYNR_SMultiSiteS1_BMultiSiteB2_1083f28a_d77bfc21">#REF!</definedName>
    <definedName name="_vena_DYNR_SMultiSiteS1_BMultiSiteB2_1083f28a_e54cda2f">#REF!</definedName>
    <definedName name="_vena_DYNR_SMultiSiteS1_BMultiSiteB2_1083f28a_f673c4a4">#REF!</definedName>
    <definedName name="_vena_DYNR_SMultiSiteS1_BMultiSiteB2_1083f28a_ff77e202">#REF!</definedName>
    <definedName name="_vena_DYNR_SMultiSiteS1_BMultiSiteB2_2396aed9">#REF!</definedName>
    <definedName name="_vena_DYNR_SMultiSiteS1_BMultiSiteB2_2396aed9_cd03252d">#REF!</definedName>
    <definedName name="_vena_DYNR_SMultiSiteS1_BMultiSiteB2_2396aed9_d1cf8d8a">#REF!</definedName>
    <definedName name="_vena_DYNR_SMultiSiteS1_BMultiSiteB2_2396aed9_d8c9c6e0">#REF!</definedName>
    <definedName name="_vena_DYNR_SMultiSiteS1_BMultiSiteB2_49f553b4">#REF!</definedName>
    <definedName name="_vena_DYNR_SMultiSiteS1_BMultiSiteB2_49f553b4_375850">#REF!</definedName>
    <definedName name="_vena_DYNR_SMultiSiteS1_BMultiSiteB2_49f553b4_7324f6a">#REF!</definedName>
    <definedName name="_vena_DYNR_SMultiSiteS1_BMultiSiteB2_49f553b4_95f9b67c">#REF!</definedName>
    <definedName name="_vena_DYNR_SMultiSiteS1_BMultiSiteB2_49f553b4_dec5b41e">#REF!</definedName>
    <definedName name="_vena_DYNR_SMultiSiteS1_BMultiSiteB2_5033f3f4">#REF!</definedName>
    <definedName name="_vena_DYNR_SMultiSiteS1_BMultiSiteB2_5033f3f4_b8d4232b">#REF!</definedName>
    <definedName name="_vena_DYNR_SMultiSiteS1_BMultiSiteB2_55f7c923">#REF!</definedName>
    <definedName name="_vena_DYNR_SMultiSiteS1_BMultiSiteB2_55f7c923_118ad63">#REF!</definedName>
    <definedName name="_vena_DYNR_SMultiSiteS1_BMultiSiteB2_55f7c923_11b6eefd">#REF!</definedName>
    <definedName name="_vena_DYNR_SMultiSiteS1_BMultiSiteB2_55f7c923_14041d4">#REF!</definedName>
    <definedName name="_vena_DYNR_SMultiSiteS1_BMultiSiteB2_55f7c923_18d196c9">#REF!</definedName>
    <definedName name="_vena_DYNR_SMultiSiteS1_BMultiSiteB2_55f7c923_1ed557d8">#REF!</definedName>
    <definedName name="_vena_DYNR_SMultiSiteS1_BMultiSiteB2_55f7c923_21dc0aa1">#REF!</definedName>
    <definedName name="_vena_DYNR_SMultiSiteS1_BMultiSiteB2_55f7c923_233b1751">#REF!</definedName>
    <definedName name="_vena_DYNR_SMultiSiteS1_BMultiSiteB2_55f7c923_3435879d">#REF!</definedName>
    <definedName name="_vena_DYNR_SMultiSiteS1_BMultiSiteB2_55f7c923_35646b70">#REF!</definedName>
    <definedName name="_vena_DYNR_SMultiSiteS1_BMultiSiteB2_55f7c923_396eeda8">#REF!</definedName>
    <definedName name="_vena_DYNR_SMultiSiteS1_BMultiSiteB2_55f7c923_39f000e5">#REF!</definedName>
    <definedName name="_vena_DYNR_SMultiSiteS1_BMultiSiteB2_55f7c923_43cc2f69">#REF!</definedName>
    <definedName name="_vena_DYNR_SMultiSiteS1_BMultiSiteB2_55f7c923_4c04577c">#REF!</definedName>
    <definedName name="_vena_DYNR_SMultiSiteS1_BMultiSiteB2_55f7c923_514b6df3">#REF!</definedName>
    <definedName name="_vena_DYNR_SMultiSiteS1_BMultiSiteB2_55f7c923_55e38e3d">#REF!</definedName>
    <definedName name="_vena_DYNR_SMultiSiteS1_BMultiSiteB2_55f7c923_5752cbbc">#REF!</definedName>
    <definedName name="_vena_DYNR_SMultiSiteS1_BMultiSiteB2_55f7c923_617a09c3">#REF!</definedName>
    <definedName name="_vena_DYNR_SMultiSiteS1_BMultiSiteB2_55f7c923_63b92f00">#REF!</definedName>
    <definedName name="_vena_DYNR_SMultiSiteS1_BMultiSiteB2_55f7c923_64721211">#REF!</definedName>
    <definedName name="_vena_DYNR_SMultiSiteS1_BMultiSiteB2_55f7c923_6503df24">#REF!</definedName>
    <definedName name="_vena_DYNR_SMultiSiteS1_BMultiSiteB2_55f7c923_651b351a">#REF!</definedName>
    <definedName name="_vena_DYNR_SMultiSiteS1_BMultiSiteB2_55f7c923_6c82abe9">#REF!</definedName>
    <definedName name="_vena_DYNR_SMultiSiteS1_BMultiSiteB2_55f7c923_7641836b">#REF!</definedName>
    <definedName name="_vena_DYNR_SMultiSiteS1_BMultiSiteB2_55f7c923_7a5580aa">#REF!</definedName>
    <definedName name="_vena_DYNR_SMultiSiteS1_BMultiSiteB2_55f7c923_7cfc3eb2">#REF!</definedName>
    <definedName name="_vena_DYNR_SMultiSiteS1_BMultiSiteB2_55f7c923_7e077e7f">#REF!</definedName>
    <definedName name="_vena_DYNR_SMultiSiteS1_BMultiSiteB2_55f7c923_802d58ef">#REF!</definedName>
    <definedName name="_vena_DYNR_SMultiSiteS1_BMultiSiteB2_55f7c923_8c5bed71">#REF!</definedName>
    <definedName name="_vena_DYNR_SMultiSiteS1_BMultiSiteB2_55f7c923_8ec2673d">#REF!</definedName>
    <definedName name="_vena_DYNR_SMultiSiteS1_BMultiSiteB2_55f7c923_968b4003">#REF!</definedName>
    <definedName name="_vena_DYNR_SMultiSiteS1_BMultiSiteB2_55f7c923_986252c0">#REF!</definedName>
    <definedName name="_vena_DYNR_SMultiSiteS1_BMultiSiteB2_55f7c923_992bf5e5">#REF!</definedName>
    <definedName name="_vena_DYNR_SMultiSiteS1_BMultiSiteB2_55f7c923_9ab31c02">#REF!</definedName>
    <definedName name="_vena_DYNR_SMultiSiteS1_BMultiSiteB2_55f7c923_9b58f8f0">#REF!</definedName>
    <definedName name="_vena_DYNR_SMultiSiteS1_BMultiSiteB2_55f7c923_9c0c9b73">#REF!</definedName>
    <definedName name="_vena_DYNR_SMultiSiteS1_BMultiSiteB2_55f7c923_9ccd19c9">#REF!</definedName>
    <definedName name="_vena_DYNR_SMultiSiteS1_BMultiSiteB2_55f7c923_a1526516">#REF!</definedName>
    <definedName name="_vena_DYNR_SMultiSiteS1_BMultiSiteB2_55f7c923_a42b4b55">#REF!</definedName>
    <definedName name="_vena_DYNR_SMultiSiteS1_BMultiSiteB2_55f7c923_abd12208">#REF!</definedName>
    <definedName name="_vena_DYNR_SMultiSiteS1_BMultiSiteB2_55f7c923_ad8a070">#REF!</definedName>
    <definedName name="_vena_DYNR_SMultiSiteS1_BMultiSiteB2_55f7c923_b3e2ad5">#REF!</definedName>
    <definedName name="_vena_DYNR_SMultiSiteS1_BMultiSiteB2_55f7c923_b86719e6">#REF!</definedName>
    <definedName name="_vena_DYNR_SMultiSiteS1_BMultiSiteB2_55f7c923_bbaf0cbf">#REF!</definedName>
    <definedName name="_vena_DYNR_SMultiSiteS1_BMultiSiteB2_55f7c923_c1eb820">#REF!</definedName>
    <definedName name="_vena_DYNR_SMultiSiteS1_BMultiSiteB2_55f7c923_c411f90e">#REF!</definedName>
    <definedName name="_vena_DYNR_SMultiSiteS1_BMultiSiteB2_55f7c923_c5f7183">#REF!</definedName>
    <definedName name="_vena_DYNR_SMultiSiteS1_BMultiSiteB2_55f7c923_cc4f91b5">#REF!</definedName>
    <definedName name="_vena_DYNR_SMultiSiteS1_BMultiSiteB2_55f7c923_cfae27d">#REF!</definedName>
    <definedName name="_vena_DYNR_SMultiSiteS1_BMultiSiteB2_55f7c923_d6891e6b">#REF!</definedName>
    <definedName name="_vena_DYNR_SMultiSiteS1_BMultiSiteB2_55f7c923_d82d391a">#REF!</definedName>
    <definedName name="_vena_DYNR_SMultiSiteS1_BMultiSiteB2_55f7c923_df82e26d">#REF!</definedName>
    <definedName name="_vena_DYNR_SMultiSiteS1_BMultiSiteB2_55f7c923_e1cbf336">#REF!</definedName>
    <definedName name="_vena_DYNR_SMultiSiteS1_BMultiSiteB2_55f7c923_ec3978f0">#REF!</definedName>
    <definedName name="_vena_DYNR_SMultiSiteS1_BMultiSiteB2_55f7c923_f0b9b5b4">#REF!</definedName>
    <definedName name="_vena_DYNR_SMultiSiteS1_BMultiSiteB2_55f7c923_f2169601">#REF!</definedName>
    <definedName name="_vena_DYNR_SMultiSiteS1_BMultiSiteB2_55f7c923_f7a9f1e3">#REF!</definedName>
    <definedName name="_vena_DYNR_SMultiSiteS1_BMultiSiteB2_6c2b2cb6">#REF!</definedName>
    <definedName name="_vena_DYNR_SMultiSiteS1_BMultiSiteB2_6c2b2cb6_10006a5">#REF!</definedName>
    <definedName name="_vena_DYNR_SMultiSiteS1_BMultiSiteB2_6c2b2cb6_48cf333c">#REF!</definedName>
    <definedName name="_vena_DYNR_SMultiSiteS1_BMultiSiteB2_6c2b2cb6_60d0cade">#REF!</definedName>
    <definedName name="_vena_DYNR_SMultiSiteS1_BMultiSiteB2_6c2b2cb6_6ea579b">#REF!</definedName>
    <definedName name="_vena_DYNR_SMultiSiteS1_BMultiSiteB2_6c2b2cb6_78fcb914">#REF!</definedName>
    <definedName name="_vena_DYNR_SMultiSiteS1_BMultiSiteB2_6c2b2cb6_86dea320">#REF!</definedName>
    <definedName name="_vena_DYNR_SMultiSiteS1_BMultiSiteB2_6c2b2cb6_b5bd9a07">#REF!</definedName>
    <definedName name="_vena_DYNR_SMultiSiteS1_BMultiSiteB2_6c2b2cb6_bae6ef71">#REF!</definedName>
    <definedName name="_vena_DYNR_SMultiSiteS1_BMultiSiteB2_6c2b2cb6_d9899265">#REF!</definedName>
    <definedName name="_vena_DYNR_SMultiSiteS1_BMultiSiteB2_6c2b2cb6_dc73bcd2">#REF!</definedName>
    <definedName name="_vena_DYNR_SMultiSiteS1_BMultiSiteB2_6c2b2cb6_dc93b8b5">#REF!</definedName>
    <definedName name="_vena_DYNR_SMultiSiteS1_BMultiSiteB2_6c2b2cb6_f1e394f8">#REF!</definedName>
    <definedName name="_vena_DYNR_SMultiSiteS1_BMultiSiteB2_6c2b2cb6_ffdbe2f">#REF!</definedName>
    <definedName name="_vena_DYNR_SMultiSiteS1_BMultiSiteB2_78bb1bb8">#REF!</definedName>
    <definedName name="_vena_DYNR_SMultiSiteS1_BMultiSiteB2_78bb1bb8_10c66a32">#REF!</definedName>
    <definedName name="_vena_DYNR_SMultiSiteS1_BMultiSiteB2_78bb1bb8_1615aecc">#REF!</definedName>
    <definedName name="_vena_DYNR_SMultiSiteS1_BMultiSiteB2_78bb1bb8_18938aa5">#REF!</definedName>
    <definedName name="_vena_DYNR_SMultiSiteS1_BMultiSiteB2_78bb1bb8_1d1357df">#REF!</definedName>
    <definedName name="_vena_DYNR_SMultiSiteS1_BMultiSiteB2_78bb1bb8_29a8b5cf">#REF!</definedName>
    <definedName name="_vena_DYNR_SMultiSiteS1_BMultiSiteB2_78bb1bb8_2b98d891">#REF!</definedName>
    <definedName name="_vena_DYNR_SMultiSiteS1_BMultiSiteB2_78bb1bb8_3372ebfb">#REF!</definedName>
    <definedName name="_vena_DYNR_SMultiSiteS1_BMultiSiteB2_78bb1bb8_35160283">#REF!</definedName>
    <definedName name="_vena_DYNR_SMultiSiteS1_BMultiSiteB2_78bb1bb8_3546aac5">#REF!</definedName>
    <definedName name="_vena_DYNR_SMultiSiteS1_BMultiSiteB2_78bb1bb8_4fe112bc">#REF!</definedName>
    <definedName name="_vena_DYNR_SMultiSiteS1_BMultiSiteB2_78bb1bb8_5385997d">#REF!</definedName>
    <definedName name="_vena_DYNR_SMultiSiteS1_BMultiSiteB2_78bb1bb8_58fd94f4">#REF!</definedName>
    <definedName name="_vena_DYNR_SMultiSiteS1_BMultiSiteB2_78bb1bb8_5bc63b6">#REF!</definedName>
    <definedName name="_vena_DYNR_SMultiSiteS1_BMultiSiteB2_78bb1bb8_767e30f0">#REF!</definedName>
    <definedName name="_vena_DYNR_SMultiSiteS1_BMultiSiteB2_78bb1bb8_805c43a2">#REF!</definedName>
    <definedName name="_vena_DYNR_SMultiSiteS1_BMultiSiteB2_78bb1bb8_8f5854c6">#REF!</definedName>
    <definedName name="_vena_DYNR_SMultiSiteS1_BMultiSiteB2_78bb1bb8_92e48f40">#REF!</definedName>
    <definedName name="_vena_DYNR_SMultiSiteS1_BMultiSiteB2_78bb1bb8_9653b8bb">#REF!</definedName>
    <definedName name="_vena_DYNR_SMultiSiteS1_BMultiSiteB2_78bb1bb8_97d53bc3">#REF!</definedName>
    <definedName name="_vena_DYNR_SMultiSiteS1_BMultiSiteB2_78bb1bb8_9ba2ae1">#REF!</definedName>
    <definedName name="_vena_DYNR_SMultiSiteS1_BMultiSiteB2_78bb1bb8_9de4ee62">#REF!</definedName>
    <definedName name="_vena_DYNR_SMultiSiteS1_BMultiSiteB2_78bb1bb8_aebd30b">#REF!</definedName>
    <definedName name="_vena_DYNR_SMultiSiteS1_BMultiSiteB2_78bb1bb8_c79a53fd">#REF!</definedName>
    <definedName name="_vena_DYNR_SMultiSiteS1_BMultiSiteB2_78bb1bb8_cdd00a">#REF!</definedName>
    <definedName name="_vena_DYNR_SMultiSiteS1_BMultiSiteB2_78bb1bb8_ce166b43">#REF!</definedName>
    <definedName name="_vena_DYNR_SMultiSiteS1_BMultiSiteB2_78bb1bb8_dab21603">#REF!</definedName>
    <definedName name="_vena_DYNR_SMultiSiteS1_BMultiSiteB2_78bb1bb8_e467ea12">#REF!</definedName>
    <definedName name="_vena_DYNR_SMultiSiteS1_BMultiSiteB2_78bb1bb8_e9d95bdc">#REF!</definedName>
    <definedName name="_vena_DYNR_SMultiSiteS1_BMultiSiteB2_78bb1bb8_f30c249d">#REF!</definedName>
    <definedName name="_vena_DYNR_SMultiSiteS1_BMultiSiteB2_7d025f42">#REF!</definedName>
    <definedName name="_vena_DYNR_SMultiSiteS1_BMultiSiteB2_7d025f42_34399228">#REF!</definedName>
    <definedName name="_vena_DYNR_SMultiSiteS1_BMultiSiteB2_7d025f42_5d831a25">#REF!</definedName>
    <definedName name="_vena_DYNR_SMultiSiteS1_BMultiSiteB2_7d025f42_6453bc0c">#REF!</definedName>
    <definedName name="_vena_DYNR_SMultiSiteS1_BMultiSiteB2_7d025f42_783240e">#REF!</definedName>
    <definedName name="_vena_DYNR_SMultiSiteS1_BMultiSiteB2_7d025f42_93e8a53f">#REF!</definedName>
    <definedName name="_vena_DYNR_SMultiSiteS1_BMultiSiteB2_7d025f42_be50631">#REF!</definedName>
    <definedName name="_vena_DYNR_SMultiSiteS1_BMultiSiteB2_7d025f42_c1c0ba3c">#REF!</definedName>
    <definedName name="_vena_DYNR_SMultiSiteS1_BMultiSiteB2_7d025f42_dd65e8df">#REF!</definedName>
    <definedName name="_vena_DYNR_SMultiSiteS1_BMultiSiteB2_7d025f42_e4c9a740">#REF!</definedName>
    <definedName name="_vena_DYNR_SMultiSiteS1_BMultiSiteB2_7d025f42_e83cdd00">#REF!</definedName>
    <definedName name="_vena_DYNR_SMultiSiteS1_BMultiSiteB2_7d025f42_f965b5e4">#REF!</definedName>
    <definedName name="_vena_DYNR_SMultiSiteS1_BMultiSiteB2_7d025f42_fab0c50e">#REF!</definedName>
    <definedName name="_vena_DYNR_SMultiSiteS1_BMultiSiteB2_8cc9f877">#REF!</definedName>
    <definedName name="_vena_DYNR_SMultiSiteS1_BMultiSiteB2_8cc9f877_2b680eb0">#REF!</definedName>
    <definedName name="_vena_DYNR_SMultiSiteS1_BMultiSiteB2_8cc9f877_6975eff7">#REF!</definedName>
    <definedName name="_vena_DYNR_SMultiSiteS1_BMultiSiteB2_8cc9f877_71a44a71">#REF!</definedName>
    <definedName name="_vena_DYNR_SMultiSiteS1_BMultiSiteB2_8cc9f877_75060309">#REF!</definedName>
    <definedName name="_vena_DYNR_SMultiSiteS1_BMultiSiteB2_8cc9f877_7f302e48">#REF!</definedName>
    <definedName name="_vena_DYNR_SMultiSiteS1_BMultiSiteB2_8cc9f877_83042bd8">#REF!</definedName>
    <definedName name="_vena_DYNR_SMultiSiteS1_BMultiSiteB2_8cc9f877_8ace2d9a">#REF!</definedName>
    <definedName name="_vena_DYNR_SMultiSiteS1_BMultiSiteB2_8cc9f877_b18f75a5">#REF!</definedName>
    <definedName name="_vena_DYNR_SMultiSiteS1_BMultiSiteB2_8cc9f877_d28070fa">#REF!</definedName>
    <definedName name="_vena_DYNR_SMultiSiteS1_BMultiSiteB2_8cc9f877_edb1d49">#REF!</definedName>
    <definedName name="_vena_DYNR_SMultiSiteS1_BMultiSiteB2_8cc9f877_f9da58cb">#REF!</definedName>
    <definedName name="_vena_DYNR_SMultiSiteS1_BMultiSiteB2_8cc9f877_fe8dea96">#REF!</definedName>
    <definedName name="_vena_DYNR_SMultiSiteS1_BMultiSiteB2_adb832b0">#REF!</definedName>
    <definedName name="_vena_DYNR_SMultiSiteS1_BMultiSiteB2_adb832b0_32481d1d">#REF!</definedName>
    <definedName name="_vena_DYNR_SMultiSiteS1_BMultiSiteB2_adb832b0_33ac7c57">#REF!</definedName>
    <definedName name="_vena_DYNR_SMultiSiteS1_BMultiSiteB2_adb832b0_7b39620">#REF!</definedName>
    <definedName name="_vena_DYNR_SMultiSiteS1_BMultiSiteB2_adb832b0_7d7fca23">#REF!</definedName>
    <definedName name="_vena_DYNR_SMultiSiteS1_BMultiSiteB2_adb832b0_82d4541f">#REF!</definedName>
    <definedName name="_vena_DYNR_SMultiSiteS1_BMultiSiteB2_adb832b0_a2703058">#REF!</definedName>
    <definedName name="_vena_DYNR_SMultiSiteS1_BMultiSiteB2_adb832b0_a32b659d">#REF!</definedName>
    <definedName name="_vena_DYNR_SMultiSiteS1_BMultiSiteB2_adb832b0_a4d2107">#REF!</definedName>
    <definedName name="_vena_DYNR_SMultiSiteS1_BMultiSiteB2_adb832b0_ed606980">#REF!</definedName>
    <definedName name="_vena_DYNR_SMultiSiteS1_BMultiSiteB2_adb832b0_ee9a8aec">#REF!</definedName>
    <definedName name="_vena_DYNR_SMultiSiteS1_BMultiSiteB2_adb832b0_eedc92f2">#REF!</definedName>
    <definedName name="_vena_DYNR_SMultiSiteS1_BMultiSiteB2_b8d7562e">#REF!</definedName>
    <definedName name="_vena_DYNR_SMultiSiteS1_BMultiSiteB2_b8d7562e_16684ff6">#REF!</definedName>
    <definedName name="_vena_DYNR_SMultiSiteS1_BMultiSiteB2_b8d7562e_1af4b502">#REF!</definedName>
    <definedName name="_vena_DYNR_SMultiSiteS1_BMultiSiteB2_b8d7562e_224e926b">#REF!</definedName>
    <definedName name="_vena_DYNR_SMultiSiteS1_BMultiSiteB2_b8d7562e_2280ab0b">#REF!</definedName>
    <definedName name="_vena_DYNR_SMultiSiteS1_BMultiSiteB2_b8d7562e_328c5202">#REF!</definedName>
    <definedName name="_vena_DYNR_SMultiSiteS1_BMultiSiteB2_b8d7562e_46b7a4b3">#REF!</definedName>
    <definedName name="_vena_DYNR_SMultiSiteS1_BMultiSiteB2_b8d7562e_4959382a">#REF!</definedName>
    <definedName name="_vena_DYNR_SMultiSiteS1_BMultiSiteB2_b8d7562e_4d4ece6b">#REF!</definedName>
    <definedName name="_vena_DYNR_SMultiSiteS1_BMultiSiteB2_b8d7562e_4d59bf8">#REF!</definedName>
    <definedName name="_vena_DYNR_SMultiSiteS1_BMultiSiteB2_b8d7562e_50578fe5">#REF!</definedName>
    <definedName name="_vena_DYNR_SMultiSiteS1_BMultiSiteB2_b8d7562e_50780320">#REF!</definedName>
    <definedName name="_vena_DYNR_SMultiSiteS1_BMultiSiteB2_b8d7562e_512f5e58">#REF!</definedName>
    <definedName name="_vena_DYNR_SMultiSiteS1_BMultiSiteB2_b8d7562e_534637d2">#REF!</definedName>
    <definedName name="_vena_DYNR_SMultiSiteS1_BMultiSiteB2_b8d7562e_538af309">#REF!</definedName>
    <definedName name="_vena_DYNR_SMultiSiteS1_BMultiSiteB2_b8d7562e_55d7354e">#REF!</definedName>
    <definedName name="_vena_DYNR_SMultiSiteS1_BMultiSiteB2_b8d7562e_770e5cc6">#REF!</definedName>
    <definedName name="_vena_DYNR_SMultiSiteS1_BMultiSiteB2_b8d7562e_78b80a4e">#REF!</definedName>
    <definedName name="_vena_DYNR_SMultiSiteS1_BMultiSiteB2_b8d7562e_7af0a58b">#REF!</definedName>
    <definedName name="_vena_DYNR_SMultiSiteS1_BMultiSiteB2_b8d7562e_7ecadbf">#REF!</definedName>
    <definedName name="_vena_DYNR_SMultiSiteS1_BMultiSiteB2_b8d7562e_7fdb0bcf">#REF!</definedName>
    <definedName name="_vena_DYNR_SMultiSiteS1_BMultiSiteB2_b8d7562e_81190970">#REF!</definedName>
    <definedName name="_vena_DYNR_SMultiSiteS1_BMultiSiteB2_b8d7562e_95f19f73">#REF!</definedName>
    <definedName name="_vena_DYNR_SMultiSiteS1_BMultiSiteB2_b8d7562e_a611fd4a">#REF!</definedName>
    <definedName name="_vena_DYNR_SMultiSiteS1_BMultiSiteB2_b8d7562e_b2a64682">#REF!</definedName>
    <definedName name="_vena_DYNR_SMultiSiteS1_BMultiSiteB2_b8d7562e_b53624ad">#REF!</definedName>
    <definedName name="_vena_DYNR_SMultiSiteS1_BMultiSiteB2_b8d7562e_b94b7e30">#REF!</definedName>
    <definedName name="_vena_DYNR_SMultiSiteS1_BMultiSiteB2_b8d7562e_bc991d76">#REF!</definedName>
    <definedName name="_vena_DYNR_SMultiSiteS1_BMultiSiteB2_b8d7562e_cbeb33a3">#REF!</definedName>
    <definedName name="_vena_DYNR_SMultiSiteS1_BMultiSiteB2_b8d7562e_cc54394d">#REF!</definedName>
    <definedName name="_vena_DYNR_SMultiSiteS1_BMultiSiteB2_b8d7562e_d62f4976">#REF!</definedName>
    <definedName name="_vena_DYNR_SMultiSiteS1_BMultiSiteB2_b8d7562e_df86b4d0">#REF!</definedName>
    <definedName name="_vena_DYNR_SMultiSiteS1_BMultiSiteB2_b8d7562e_eefa5677">#REF!</definedName>
    <definedName name="_vena_DYNR_SMultiSiteS1_BMultiSiteB2_b8d7562e_fdeb7a2b">#REF!</definedName>
    <definedName name="_vena_DYNR_SMultiSiteS1_BMultiSiteB2_bc191dd">#REF!</definedName>
    <definedName name="_vena_DYNR_SMultiSiteS1_BMultiSiteB2_bc191dd_219913fa">#REF!</definedName>
    <definedName name="_vena_DYNR_SMultiSiteS1_BMultiSiteB2_bc191dd_295b0bf0">#REF!</definedName>
    <definedName name="_vena_DYNR_SMultiSiteS1_BMultiSiteB2_bc191dd_5b0ede64">#REF!</definedName>
    <definedName name="_vena_DYNR_SMultiSiteS1_BMultiSiteB2_bc191dd_5e360d60">#REF!</definedName>
    <definedName name="_vena_DYNR_SMultiSiteS1_BMultiSiteB2_bc191dd_736c7057">#REF!</definedName>
    <definedName name="_vena_DYNR_SMultiSiteS1_BMultiSiteB2_bc191dd_79cf4f38">#REF!</definedName>
    <definedName name="_vena_DYNR_SMultiSiteS1_BMultiSiteB2_bc191dd_8fce9b0d">#REF!</definedName>
    <definedName name="_vena_DYNR_SMultiSiteS1_BMultiSiteB2_bc191dd_95e8d1af">#REF!</definedName>
    <definedName name="_vena_DYNR_SMultiSiteS1_BMultiSiteB2_bc191dd_9bc265c9">#REF!</definedName>
    <definedName name="_vena_DYNR_SMultiSiteS1_BMultiSiteB2_bc191dd_9f507c3f">#REF!</definedName>
    <definedName name="_vena_DYNR_SMultiSiteS1_BMultiSiteB2_bc191dd_a21de25">#REF!</definedName>
    <definedName name="_vena_DYNR_SMultiSiteS1_BMultiSiteB2_bc191dd_b5dfa63e">#REF!</definedName>
    <definedName name="_vena_DYNR_SMultiSiteS1_BMultiSiteB2_bc191dd_bf7b3bc7">#REF!</definedName>
    <definedName name="_vena_DYNR_SMultiSiteS1_BMultiSiteB2_bc191dd_c243cf59">#REF!</definedName>
    <definedName name="_vena_DYNR_SMultiSiteS1_BMultiSiteB2_bc191dd_c97aa3e2">#REF!</definedName>
    <definedName name="_vena_DYNR_SMultiSiteS1_BMultiSiteB2_bc191dd_ca2f7d3a">#REF!</definedName>
    <definedName name="_vena_DYNR_SMultiSiteS1_BMultiSiteB2_bc191dd_ce673365">#REF!</definedName>
    <definedName name="_vena_DYNR_SMultiSiteS1_BMultiSiteB2_bc191dd_d34bbd84">#REF!</definedName>
    <definedName name="_vena_DYNR_SMultiSiteS1_BMultiSiteB2_bc191dd_f1ab526e">#REF!</definedName>
    <definedName name="_vena_DYNR_SMultiSiteS1_BMultiSiteB2_bc191dd_fd9f1a4e">#REF!</definedName>
    <definedName name="_vena_DYNR_SMultiSiteS1_BMultiSiteB2_f047399e">#REF!</definedName>
    <definedName name="_vena_DYNR_SMultiSiteS1_BMultiSiteB2_f047399e_95beef1f">#REF!</definedName>
    <definedName name="_vena_DYNR_SMultiSiteS1_BMultiSiteB2_f047399e_9ec4a939">#REF!</definedName>
    <definedName name="_vena_DYNR_SMultiSiteS1_BMultiSiteB2_f047399e_de8844ca">#REF!</definedName>
    <definedName name="_vena_DYNR_SMultiSiteS1_BMultiSiteB2_f047399e_fc0c2cdb">#REF!</definedName>
    <definedName name="_vena_DYNR_SMultiSiteS1_BMultiSiteB2_f31818a5">#REF!</definedName>
    <definedName name="_vena_DYNR_SMultiSiteS1_BMultiSiteB2_f31818a5_1d344a50">#REF!</definedName>
    <definedName name="_vena_DYNR_SMultiSiteS1_BMultiSiteB2_f31818a5_2bcb8464">#REF!</definedName>
    <definedName name="_vena_DYNR_SMultiSiteS1_BMultiSiteB2_f31818a5_50d8c347">#REF!</definedName>
    <definedName name="_vena_DYNR_SMultiSiteS1_BMultiSiteB2_f31818a5_51d7b9fd">#REF!</definedName>
    <definedName name="_vena_DYNR_SMultiSiteS1_BMultiSiteB2_f31818a5_7e2e2035">#REF!</definedName>
    <definedName name="_vena_DYNR_SMultiSiteS1_BMultiSiteB2_f31818a5_88eb4b71">#REF!</definedName>
    <definedName name="_vena_DYNR_SMultiSiteS1_BMultiSiteB2_f31818a5_94d9b079">#REF!</definedName>
    <definedName name="_vena_DYNR_SMultiSiteS1_BMultiSiteB2_f31818a5_e28f4ba8">#REF!</definedName>
    <definedName name="_vena_DYNR_SMultiSiteS1_BMultiSiteB2_f31818a5_e2e1efed">#REF!</definedName>
    <definedName name="_vena_DYNR_SMultiSiteS1_BMultiSiteB2_f31818a5_f01b014b">#REF!</definedName>
    <definedName name="_vena_DYNR_SMultiSiteS1_BMultiSiteB2_f31818a5_f4191fd5">#REF!</definedName>
    <definedName name="_vena_DYNR_SMultiSiteS1_BMultiSiteB2_f9a1286a">#REF!</definedName>
    <definedName name="_vena_DYNR_SMultiSiteS1_BMultiSiteB2_f9a1286a_1fa1bce4">#REF!</definedName>
    <definedName name="_vena_DYNR_SMultiSiteS1_BMultiSiteB2_f9a1286a_20d43404">#REF!</definedName>
    <definedName name="_vena_DYNR_SMultiSiteS1_BMultiSiteB2_f9a1286a_46e19d4b">#REF!</definedName>
    <definedName name="_vena_DYNR_SMultiSiteS1_BMultiSiteB2_f9a1286a_77933548">#REF!</definedName>
    <definedName name="_vena_DYNR_SMultiSiteS1_BMultiSiteB2_f9a1286a_81ebebb1">#REF!</definedName>
    <definedName name="_vena_DYNR_SMultiSiteS1_BMultiSiteB2_f9a1286a_96a4b410">#REF!</definedName>
    <definedName name="_vena_DYNR_SMultiSiteS1_BMultiSiteB2_f9a1286a_b94a6cf5">#REF!</definedName>
    <definedName name="_vena_DYNR_SMultiSiteS1_BMultiSiteB2_f9a1286a_c7f34fca">#REF!</definedName>
    <definedName name="_vena_DYNR_SMultiSiteS1_BMultiSiteB2_f9a1286a_e885a314">#REF!</definedName>
    <definedName name="_vena_DYNR_SMultiSiteS1_BMultiSiteB2_f9a1286a_f3ad5787">#REF!</definedName>
    <definedName name="_vena_DYNR_SMYPS1_BMYPB2_22528b00">MYP!#REF!</definedName>
    <definedName name="_vena_DYNR_SMYPS1_BMYPB2_22528b00_12495c4b">MYP!#REF!</definedName>
    <definedName name="_vena_DYNR_SMYPS1_BMYPB2_22528b00_1aa277f3">MYP!#REF!</definedName>
    <definedName name="_vena_DYNR_SMYPS1_BMYPB2_22528b00_1e850ea7">MYP!#REF!</definedName>
    <definedName name="_vena_DYNR_SMYPS1_BMYPB2_22528b00_2da1d61d">MYP!#REF!</definedName>
    <definedName name="_vena_DYNR_SMYPS1_BMYPB2_22528b00_35cfaf60">MYP!#REF!</definedName>
    <definedName name="_vena_DYNR_SMYPS1_BMYPB2_22528b00_3d006316">MYP!#REF!</definedName>
    <definedName name="_vena_DYNR_SMYPS1_BMYPB2_22528b00_5d1aeb70">MYP!#REF!</definedName>
    <definedName name="_vena_DYNR_SMYPS1_BMYPB2_22528b00_6c08f8a2">MYP!#REF!</definedName>
    <definedName name="_vena_DYNR_SMYPS1_BMYPB2_22528b00_7d7d3a43">MYP!#REF!</definedName>
    <definedName name="_vena_DYNR_SMYPS1_BMYPB2_22528b00_80ed1ffc">MYP!#REF!</definedName>
    <definedName name="_vena_DYNR_SMYPS1_BMYPB2_22528b00_83cec237">MYP!#REF!</definedName>
    <definedName name="_vena_DYNR_SMYPS1_BMYPB2_22528b00_8b561b4a">MYP!#REF!</definedName>
    <definedName name="_vena_DYNR_SMYPS1_BMYPB2_22528b00_8e20437b">MYP!#REF!</definedName>
    <definedName name="_vena_DYNR_SMYPS1_BMYPB2_22528b00_ad7b58c8">MYP!#REF!</definedName>
    <definedName name="_vena_DYNR_SMYPS1_BMYPB2_22528b00_b44e0f9a">MYP!#REF!</definedName>
    <definedName name="_vena_DYNR_SMYPS1_BMYPB2_22528b00_b62113e5">MYP!#REF!</definedName>
    <definedName name="_vena_DYNR_SMYPS1_BMYPB2_22528b00_c35649bd">MYP!#REF!</definedName>
    <definedName name="_vena_DYNR_SMYPS1_BMYPB2_22528b00_c88e52e3">MYP!#REF!</definedName>
    <definedName name="_vena_DYNR_SMYPS1_BMYPB2_22528b00_d31b8706">MYP!#REF!</definedName>
    <definedName name="_vena_DYNR_SMYPS1_BMYPB2_22528b00_fb39b19d">MYP!#REF!</definedName>
    <definedName name="_vena_DYNR_SMYPS1_BMYPB2_625d4a93">MYP!#REF!</definedName>
    <definedName name="_vena_DYNR_SMYPS1_BMYPB2_625d4a93_229e97e0">MYP!#REF!</definedName>
    <definedName name="_vena_DYNR_SMYPS1_BMYPB2_625d4a93_2bf73d91">MYP!#REF!</definedName>
    <definedName name="_vena_DYNR_SMYPS1_BMYPB2_625d4a93_2de3827">MYP!#REF!</definedName>
    <definedName name="_vena_DYNR_SMYPS1_BMYPB2_625d4a93_424009e8">MYP!#REF!</definedName>
    <definedName name="_vena_DYNR_SMYPS1_BMYPB2_625d4a93_4f214f4">MYP!#REF!</definedName>
    <definedName name="_vena_DYNR_SMYPS1_BMYPB2_625d4a93_50dd5b56">MYP!#REF!</definedName>
    <definedName name="_vena_DYNR_SMYPS1_BMYPB2_625d4a93_65b18b21">MYP!#REF!</definedName>
    <definedName name="_vena_DYNR_SMYPS1_BMYPB2_625d4a93_660f2ac5">MYP!#REF!</definedName>
    <definedName name="_vena_DYNR_SMYPS1_BMYPB2_625d4a93_6a46571f">MYP!#REF!</definedName>
    <definedName name="_vena_DYNR_SMYPS1_BMYPB2_625d4a93_6f81b445">MYP!#REF!</definedName>
    <definedName name="_vena_DYNR_SMYPS1_BMYPB2_625d4a93_7164502f">MYP!#REF!</definedName>
    <definedName name="_vena_DYNR_SMYPS1_BMYPB2_625d4a93_73922b88">MYP!#REF!</definedName>
    <definedName name="_vena_DYNR_SMYPS1_BMYPB2_625d4a93_77a61c8b">MYP!#REF!</definedName>
    <definedName name="_vena_DYNR_SMYPS1_BMYPB2_625d4a93_8066ed4f">MYP!#REF!</definedName>
    <definedName name="_vena_DYNR_SMYPS1_BMYPB2_625d4a93_8077ecdc">MYP!#REF!</definedName>
    <definedName name="_vena_DYNR_SMYPS1_BMYPB2_625d4a93_820c11bc">MYP!#REF!</definedName>
    <definedName name="_vena_DYNR_SMYPS1_BMYPB2_625d4a93_98b428bf">MYP!#REF!</definedName>
    <definedName name="_vena_DYNR_SMYPS1_BMYPB2_625d4a93_a812ff7d">MYP!#REF!</definedName>
    <definedName name="_vena_DYNR_SMYPS1_BMYPB2_625d4a93_aef9863a">MYP!#REF!</definedName>
    <definedName name="_vena_DYNR_SMYPS1_BMYPB2_625d4a93_b26a2ab1">MYP!#REF!</definedName>
    <definedName name="_vena_DYNR_SMYPS1_BMYPB2_625d4a93_b2c45dfb">MYP!#REF!</definedName>
    <definedName name="_vena_DYNR_SMYPS1_BMYPB2_625d4a93_b3c51233">MYP!#REF!</definedName>
    <definedName name="_vena_DYNR_SMYPS1_BMYPB2_625d4a93_c01f95d4">MYP!#REF!</definedName>
    <definedName name="_vena_DYNR_SMYPS1_BMYPB2_625d4a93_d2605cb9">MYP!#REF!</definedName>
    <definedName name="_vena_DYNR_SMYPS1_BMYPB2_625d4a93_d7b732cb">MYP!#REF!</definedName>
    <definedName name="_vena_DYNR_SMYPS1_BMYPB2_625d4a93_d907c28">MYP!#REF!</definedName>
    <definedName name="_vena_DYNR_SMYPS1_BMYPB2_625d4a93_de2cec19">MYP!#REF!</definedName>
    <definedName name="_vena_DYNR_SMYPS1_BMYPB2_625d4a93_f42df663">MYP!#REF!</definedName>
    <definedName name="_vena_DYNR_SMYPS1_BMYPB2_625d4a93_fd470ad6">MYP!#REF!</definedName>
    <definedName name="_vena_DYNR_SMYPS1_BMYPB2_62bfda8">MYP!#REF!</definedName>
    <definedName name="_vena_DYNR_SMYPS1_BMYPB2_62bfda8_28d7f0b0">MYP!#REF!</definedName>
    <definedName name="_vena_DYNR_SMYPS1_BMYPB2_62bfda8_29d2d7b">MYP!#REF!</definedName>
    <definedName name="_vena_DYNR_SMYPS1_BMYPB2_62bfda8_37625dad">MYP!#REF!</definedName>
    <definedName name="_vena_DYNR_SMYPS1_BMYPB2_62bfda8_37f8230f">MYP!#REF!</definedName>
    <definedName name="_vena_DYNR_SMYPS1_BMYPB2_62bfda8_39e08003">MYP!#REF!</definedName>
    <definedName name="_vena_DYNR_SMYPS1_BMYPB2_62bfda8_40c29d0c">MYP!#REF!</definedName>
    <definedName name="_vena_DYNR_SMYPS1_BMYPB2_62bfda8_4dac1f20">MYP!#REF!</definedName>
    <definedName name="_vena_DYNR_SMYPS1_BMYPB2_62bfda8_575e7f42">MYP!#REF!</definedName>
    <definedName name="_vena_DYNR_SMYPS1_BMYPB2_62bfda8_5867d183">MYP!#REF!</definedName>
    <definedName name="_vena_DYNR_SMYPS1_BMYPB2_62bfda8_6ccf8d3e">MYP!#REF!</definedName>
    <definedName name="_vena_DYNR_SMYPS1_BMYPB2_62bfda8_701fed76">MYP!#REF!</definedName>
    <definedName name="_vena_DYNR_SMYPS1_BMYPB2_62bfda8_72cdc7fb">MYP!#REF!</definedName>
    <definedName name="_vena_DYNR_SMYPS1_BMYPB2_62bfda8_7d3540b5">MYP!#REF!</definedName>
    <definedName name="_vena_DYNR_SMYPS1_BMYPB2_62bfda8_7f6368d">MYP!#REF!</definedName>
    <definedName name="_vena_DYNR_SMYPS1_BMYPB2_62bfda8_851cee9c">MYP!#REF!</definedName>
    <definedName name="_vena_DYNR_SMYPS1_BMYPB2_62bfda8_92c3554c">MYP!#REF!</definedName>
    <definedName name="_vena_DYNR_SMYPS1_BMYPB2_62bfda8_949f10c3">MYP!#REF!</definedName>
    <definedName name="_vena_DYNR_SMYPS1_BMYPB2_62bfda8_9d9da5b2">MYP!#REF!</definedName>
    <definedName name="_vena_DYNR_SMYPS1_BMYPB2_62bfda8_a2c01361">MYP!#REF!</definedName>
    <definedName name="_vena_DYNR_SMYPS1_BMYPB2_62bfda8_a360dab1">MYP!#REF!</definedName>
    <definedName name="_vena_DYNR_SMYPS1_BMYPB2_62bfda8_aa83b21b">MYP!#REF!</definedName>
    <definedName name="_vena_DYNR_SMYPS1_BMYPB2_62bfda8_b7cf1800">MYP!#REF!</definedName>
    <definedName name="_vena_DYNR_SMYPS1_BMYPB2_62bfda8_bb893388">MYP!#REF!</definedName>
    <definedName name="_vena_DYNR_SMYPS1_BMYPB2_62bfda8_c6bd00ad">MYP!#REF!</definedName>
    <definedName name="_vena_DYNR_SMYPS1_BMYPB2_62bfda8_c9810bff">MYP!#REF!</definedName>
    <definedName name="_vena_DYNR_SMYPS1_BMYPB2_62bfda8_d094f69b">MYP!#REF!</definedName>
    <definedName name="_vena_DYNR_SMYPS1_BMYPB2_62bfda8_e5a765ae">MYP!#REF!</definedName>
    <definedName name="_vena_DYNR_SMYPS1_BMYPB2_62bfda8_e930fe8b">MYP!#REF!</definedName>
    <definedName name="_vena_DYNR_SMYPS1_BMYPB2_62bfda8_f103e0d0">MYP!#REF!</definedName>
    <definedName name="_vena_DYNR_SMYPS1_BMYPB2_62bfda8_f6d32e01">MYP!#REF!</definedName>
    <definedName name="_vena_DYNR_SMYPS1_BMYPB2_62bfda8_fc4bf40c">MYP!#REF!</definedName>
    <definedName name="_vena_DYNR_SMYPS1_BMYPB2_62bfda8_fd197f61">MYP!#REF!</definedName>
    <definedName name="_vena_DYNR_SMYPS1_BMYPB2_62bfda8_fdce8b21">MYP!#REF!</definedName>
    <definedName name="_vena_DYNR_SMYPS1_BMYPB2_6bc10459">MYP!#REF!</definedName>
    <definedName name="_vena_DYNR_SMYPS1_BMYPB2_6bc10459_725abf">MYP!#REF!</definedName>
    <definedName name="_vena_DYNR_SMYPS1_BMYPB2_72898917">MYP!#REF!</definedName>
    <definedName name="_vena_DYNR_SMYPS1_BMYPB2_72898917_1ee4087b">MYP!#REF!</definedName>
    <definedName name="_vena_DYNR_SMYPS1_BMYPB2_72898917_92868873">MYP!#REF!</definedName>
    <definedName name="_vena_DYNR_SMYPS1_BMYPB2_72898917_97a7d944">MYP!#REF!</definedName>
    <definedName name="_vena_DYNR_SMYPS1_BMYPB2_72898917_cdfafee7">MYP!#REF!</definedName>
    <definedName name="_vena_DYNR_SMYPS1_BMYPB2_77b2b43c">MYP!#REF!</definedName>
    <definedName name="_vena_DYNR_SMYPS1_BMYPB2_77b2b43c_300e192d">MYP!#REF!</definedName>
    <definedName name="_vena_DYNR_SMYPS1_BMYPB2_77b2b43c_5376d4ed">MYP!#REF!</definedName>
    <definedName name="_vena_DYNR_SMYPS1_BMYPB2_77b2b43c_5882ed94">MYP!#REF!</definedName>
    <definedName name="_vena_DYNR_SMYPS1_BMYPB2_77b2b43c_6c6d7787">MYP!#REF!</definedName>
    <definedName name="_vena_DYNR_SMYPS1_BMYPB2_77b2b43c_805ae25e">MYP!#REF!</definedName>
    <definedName name="_vena_DYNR_SMYPS1_BMYPB2_77b2b43c_9092653a">MYP!#REF!</definedName>
    <definedName name="_vena_DYNR_SMYPS1_BMYPB2_77b2b43c_990508d3">MYP!#REF!</definedName>
    <definedName name="_vena_DYNR_SMYPS1_BMYPB2_77b2b43c_9acc25f1">MYP!#REF!</definedName>
    <definedName name="_vena_DYNR_SMYPS1_BMYPB2_77b2b43c_9acdcceb">MYP!#REF!</definedName>
    <definedName name="_vena_DYNR_SMYPS1_BMYPB2_77b2b43c_ab0a152e">MYP!#REF!</definedName>
    <definedName name="_vena_DYNR_SMYPS1_BMYPB2_77b2b43c_db15cb94">MYP!#REF!</definedName>
    <definedName name="_vena_DYNR_SMYPS1_BMYPB2_77b2b43c_ddb67172">MYP!#REF!</definedName>
    <definedName name="_vena_DYNR_SMYPS1_BMYPB2_77b2b43c_f12102b9">MYP!#REF!</definedName>
    <definedName name="_vena_DYNR_SMYPS1_BMYPB2_7dcda52">MYP!#REF!</definedName>
    <definedName name="_vena_DYNR_SMYPS1_BMYPB2_7dcda52_2d06c82">MYP!#REF!</definedName>
    <definedName name="_vena_DYNR_SMYPS1_BMYPB2_7dcda52_4192f7a3">MYP!#REF!</definedName>
    <definedName name="_vena_DYNR_SMYPS1_BMYPB2_7dcda52_4619fe24">MYP!#REF!</definedName>
    <definedName name="_vena_DYNR_SMYPS1_BMYPB2_7dcda52_4931c2d7">MYP!#REF!</definedName>
    <definedName name="_vena_DYNR_SMYPS1_BMYPB2_7dcda52_4a9c04fa">MYP!#REF!</definedName>
    <definedName name="_vena_DYNR_SMYPS1_BMYPB2_7dcda52_63336791">MYP!#REF!</definedName>
    <definedName name="_vena_DYNR_SMYPS1_BMYPB2_7dcda52_70bf5f8f">MYP!#REF!</definedName>
    <definedName name="_vena_DYNR_SMYPS1_BMYPB2_7dcda52_75713add">MYP!#REF!</definedName>
    <definedName name="_vena_DYNR_SMYPS1_BMYPB2_7dcda52_c6626c6d">MYP!#REF!</definedName>
    <definedName name="_vena_DYNR_SMYPS1_BMYPB2_7dcda52_ce865853">MYP!#REF!</definedName>
    <definedName name="_vena_DYNR_SMYPS1_BMYPB2_7dcda52_dbeced88">MYP!#REF!</definedName>
    <definedName name="_vena_DYNR_SMYPS1_BMYPB2_7dcda52_f363b55e">MYP!#REF!</definedName>
    <definedName name="_vena_DYNR_SMYPS1_BMYPB2_8f2b3550">MYP!#REF!</definedName>
    <definedName name="_vena_DYNR_SMYPS1_BMYPB2_8f2b3550_26f68a97">MYP!#REF!</definedName>
    <definedName name="_vena_DYNR_SMYPS1_BMYPB2_8f2b3550_3fe75c88">MYP!#REF!</definedName>
    <definedName name="_vena_DYNR_SMYPS1_BMYPB2_8f2b3550_9f6abf5d">MYP!#REF!</definedName>
    <definedName name="_vena_DYNR_SMYPS1_BMYPB2_97c47ae8">MYP!#REF!</definedName>
    <definedName name="_vena_DYNR_SMYPS1_BMYPB2_97c47ae8_196a738">MYP!#REF!</definedName>
    <definedName name="_vena_DYNR_SMYPS1_BMYPB2_97c47ae8_1e7b393f">MYP!#REF!</definedName>
    <definedName name="_vena_DYNR_SMYPS1_BMYPB2_97c47ae8_2978cd00">MYP!#REF!</definedName>
    <definedName name="_vena_DYNR_SMYPS1_BMYPB2_97c47ae8_308be8c0">MYP!#REF!</definedName>
    <definedName name="_vena_DYNR_SMYPS1_BMYPB2_97c47ae8_500f6b16">MYP!#REF!</definedName>
    <definedName name="_vena_DYNR_SMYPS1_BMYPB2_97c47ae8_784bee25">MYP!#REF!</definedName>
    <definedName name="_vena_DYNR_SMYPS1_BMYPB2_97c47ae8_8a051d1a">MYP!#REF!</definedName>
    <definedName name="_vena_DYNR_SMYPS1_BMYPB2_97c47ae8_96c85950">MYP!#REF!</definedName>
    <definedName name="_vena_DYNR_SMYPS1_BMYPB2_97c47ae8_bc0c88cc">MYP!#REF!</definedName>
    <definedName name="_vena_DYNR_SMYPS1_BMYPB2_97c47ae8_c1a56f2c">MYP!#REF!</definedName>
    <definedName name="_vena_DYNR_SMYPS1_BMYPB2_97c47ae8_e4b82690">MYP!#REF!</definedName>
    <definedName name="_vena_DYNR_SMYPS1_BMYPB2_97c47ae8_ef44ccc6">MYP!#REF!</definedName>
    <definedName name="_vena_DYNR_SMYPS1_BMYPB2_9998562c">MYP!#REF!</definedName>
    <definedName name="_vena_DYNR_SMYPS1_BMYPB2_9998562c_477f552c">MYP!#REF!</definedName>
    <definedName name="_vena_DYNR_SMYPS1_BMYPB2_9998562c_9577466a">MYP!#REF!</definedName>
    <definedName name="_vena_DYNR_SMYPS1_BMYPB2_9998562c_f187dc75">MYP!#REF!</definedName>
    <definedName name="_vena_DYNR_SMYPS1_BMYPB2_9998562c_f859ee9f">MYP!#REF!</definedName>
    <definedName name="_vena_DYNR_SMYPS1_BMYPB2_a6a5f39c">MYP!#REF!</definedName>
    <definedName name="_vena_DYNR_SMYPS1_BMYPB2_a6a5f39c_18d0895">MYP!#REF!</definedName>
    <definedName name="_vena_DYNR_SMYPS1_BMYPB2_a6a5f39c_3d133282">MYP!#REF!</definedName>
    <definedName name="_vena_DYNR_SMYPS1_BMYPB2_a6a5f39c_42f8dc39">MYP!#REF!</definedName>
    <definedName name="_vena_DYNR_SMYPS1_BMYPB2_a6a5f39c_474bf7c9">MYP!#REF!</definedName>
    <definedName name="_vena_DYNR_SMYPS1_BMYPB2_a6a5f39c_6d0e227">MYP!#REF!</definedName>
    <definedName name="_vena_DYNR_SMYPS1_BMYPB2_a6a5f39c_913e8fc0">MYP!#REF!</definedName>
    <definedName name="_vena_DYNR_SMYPS1_BMYPB2_a6a5f39c_996cf760">MYP!#REF!</definedName>
    <definedName name="_vena_DYNR_SMYPS1_BMYPB2_a6a5f39c_9da82c4c">MYP!#REF!</definedName>
    <definedName name="_vena_DYNR_SMYPS1_BMYPB2_a6a5f39c_a59ceff">MYP!#REF!</definedName>
    <definedName name="_vena_DYNR_SMYPS1_BMYPB2_a6a5f39c_ab845e9c">MYP!#REF!</definedName>
    <definedName name="_vena_DYNR_SMYPS1_BMYPB2_a6a5f39c_e37e7f38">MYP!#REF!</definedName>
    <definedName name="_vena_DYNR_SMYPS1_BMYPB2_c428e6ff">MYP!#REF!</definedName>
    <definedName name="_vena_DYNR_SMYPS1_BMYPB2_c428e6ff_16db85c0">MYP!#REF!</definedName>
    <definedName name="_vena_DYNR_SMYPS1_BMYPB2_c428e6ff_1836ebdf">MYP!#REF!</definedName>
    <definedName name="_vena_DYNR_SMYPS1_BMYPB2_c428e6ff_22d457">MYP!#REF!</definedName>
    <definedName name="_vena_DYNR_SMYPS1_BMYPB2_c428e6ff_2408077a">MYP!#REF!</definedName>
    <definedName name="_vena_DYNR_SMYPS1_BMYPB2_c428e6ff_2839319b">MYP!#REF!</definedName>
    <definedName name="_vena_DYNR_SMYPS1_BMYPB2_c428e6ff_28ed9e62">MYP!#REF!</definedName>
    <definedName name="_vena_DYNR_SMYPS1_BMYPB2_c428e6ff_2bc3fff">MYP!#REF!</definedName>
    <definedName name="_vena_DYNR_SMYPS1_BMYPB2_c428e6ff_2df8292">MYP!#REF!</definedName>
    <definedName name="_vena_DYNR_SMYPS1_BMYPB2_c428e6ff_2ea0c530">MYP!#REF!</definedName>
    <definedName name="_vena_DYNR_SMYPS1_BMYPB2_c428e6ff_30032c6b">MYP!#REF!</definedName>
    <definedName name="_vena_DYNR_SMYPS1_BMYPB2_c428e6ff_366f2c2b">MYP!#REF!</definedName>
    <definedName name="_vena_DYNR_SMYPS1_BMYPB2_c428e6ff_3a96e512">MYP!#REF!</definedName>
    <definedName name="_vena_DYNR_SMYPS1_BMYPB2_c428e6ff_472d9141">MYP!#REF!</definedName>
    <definedName name="_vena_DYNR_SMYPS1_BMYPB2_c428e6ff_48733a3a">MYP!#REF!</definedName>
    <definedName name="_vena_DYNR_SMYPS1_BMYPB2_c428e6ff_4fc6f2fd">MYP!#REF!</definedName>
    <definedName name="_vena_DYNR_SMYPS1_BMYPB2_c428e6ff_50cc3f0f">MYP!#REF!</definedName>
    <definedName name="_vena_DYNR_SMYPS1_BMYPB2_c428e6ff_517106f4">MYP!#REF!</definedName>
    <definedName name="_vena_DYNR_SMYPS1_BMYPB2_c428e6ff_52b6cab2">MYP!#REF!</definedName>
    <definedName name="_vena_DYNR_SMYPS1_BMYPB2_c428e6ff_5e4a633c">MYP!#REF!</definedName>
    <definedName name="_vena_DYNR_SMYPS1_BMYPB2_c428e6ff_5f99f78b">MYP!#REF!</definedName>
    <definedName name="_vena_DYNR_SMYPS1_BMYPB2_c428e6ff_60df3909">MYP!#REF!</definedName>
    <definedName name="_vena_DYNR_SMYPS1_BMYPB2_c428e6ff_6269b577">MYP!#REF!</definedName>
    <definedName name="_vena_DYNR_SMYPS1_BMYPB2_c428e6ff_7384a1e6">MYP!#REF!</definedName>
    <definedName name="_vena_DYNR_SMYPS1_BMYPB2_c428e6ff_7ed790bd">MYP!#REF!</definedName>
    <definedName name="_vena_DYNR_SMYPS1_BMYPB2_c428e6ff_7ee5dc5">MYP!#REF!</definedName>
    <definedName name="_vena_DYNR_SMYPS1_BMYPB2_c428e6ff_81dbb230">MYP!#REF!</definedName>
    <definedName name="_vena_DYNR_SMYPS1_BMYPB2_c428e6ff_85434b97">MYP!#REF!</definedName>
    <definedName name="_vena_DYNR_SMYPS1_BMYPB2_c428e6ff_8715752f">MYP!#REF!</definedName>
    <definedName name="_vena_DYNR_SMYPS1_BMYPB2_c428e6ff_96e691ed">MYP!#REF!</definedName>
    <definedName name="_vena_DYNR_SMYPS1_BMYPB2_c428e6ff_9b6e53b0">MYP!#REF!</definedName>
    <definedName name="_vena_DYNR_SMYPS1_BMYPB2_c428e6ff_a21c5b9">MYP!#REF!</definedName>
    <definedName name="_vena_DYNR_SMYPS1_BMYPB2_c428e6ff_a5c400a5">MYP!#REF!</definedName>
    <definedName name="_vena_DYNR_SMYPS1_BMYPB2_c428e6ff_a9c5e47c">MYP!#REF!</definedName>
    <definedName name="_vena_DYNR_SMYPS1_BMYPB2_c428e6ff_ac332500">MYP!#REF!</definedName>
    <definedName name="_vena_DYNR_SMYPS1_BMYPB2_c428e6ff_b1f88b8f">MYP!#REF!</definedName>
    <definedName name="_vena_DYNR_SMYPS1_BMYPB2_c428e6ff_b501af8c">MYP!#REF!</definedName>
    <definedName name="_vena_DYNR_SMYPS1_BMYPB2_c428e6ff_b5240e93">MYP!#REF!</definedName>
    <definedName name="_vena_DYNR_SMYPS1_BMYPB2_c428e6ff_b808cef7">MYP!#REF!</definedName>
    <definedName name="_vena_DYNR_SMYPS1_BMYPB2_c428e6ff_b960dada">MYP!#REF!</definedName>
    <definedName name="_vena_DYNR_SMYPS1_BMYPB2_c428e6ff_ba663a19">MYP!#REF!</definedName>
    <definedName name="_vena_DYNR_SMYPS1_BMYPB2_c428e6ff_bd997093">MYP!#REF!</definedName>
    <definedName name="_vena_DYNR_SMYPS1_BMYPB2_c428e6ff_c033e23f">MYP!#REF!</definedName>
    <definedName name="_vena_DYNR_SMYPS1_BMYPB2_c428e6ff_c3c61a9e">MYP!#REF!</definedName>
    <definedName name="_vena_DYNR_SMYPS1_BMYPB2_c428e6ff_c62d7309">MYP!#REF!</definedName>
    <definedName name="_vena_DYNR_SMYPS1_BMYPB2_c428e6ff_cfbee3cb">MYP!#REF!</definedName>
    <definedName name="_vena_DYNR_SMYPS1_BMYPB2_c428e6ff_d5a22747">MYP!#REF!</definedName>
    <definedName name="_vena_DYNR_SMYPS1_BMYPB2_c428e6ff_d88169ea">MYP!#REF!</definedName>
    <definedName name="_vena_DYNR_SMYPS1_BMYPB2_c428e6ff_db133994">MYP!#REF!</definedName>
    <definedName name="_vena_DYNR_SMYPS1_BMYPB2_c428e6ff_ddba8f91">MYP!#REF!</definedName>
    <definedName name="_vena_DYNR_SMYPS1_BMYPB2_c428e6ff_deac12eb">MYP!#REF!</definedName>
    <definedName name="_vena_DYNR_SMYPS1_BMYPB2_c428e6ff_dff89517">MYP!#REF!</definedName>
    <definedName name="_vena_DYNR_SMYPS1_BMYPB2_c428e6ff_e5ce3551">MYP!#REF!</definedName>
    <definedName name="_vena_DYNR_SMYPS1_BMYPB2_c428e6ff_e925aa67">MYP!#REF!</definedName>
    <definedName name="_vena_DYNR_SMYPS1_BMYPB2_c428e6ff_ebb6418c">MYP!#REF!</definedName>
    <definedName name="_vena_DYNR_SMYPS1_BMYPB2_c428e6ff_f540aae">MYP!#REF!</definedName>
    <definedName name="_vena_DYNR_SMYPS1_BMYPB2_c428e6ff_fd2116f">MYP!#REF!</definedName>
    <definedName name="_vena_DYNR_SMYPS1_BMYPB2_d610969a">MYP!#REF!</definedName>
    <definedName name="_vena_DYNR_SMYPS1_BMYPB2_d610969a_12197b98">MYP!#REF!</definedName>
    <definedName name="_vena_DYNR_SMYPS1_BMYPB2_d610969a_1e2a8434">MYP!#REF!</definedName>
    <definedName name="_vena_DYNR_SMYPS1_BMYPB2_d610969a_22ec2c33">MYP!#REF!</definedName>
    <definedName name="_vena_DYNR_SMYPS1_BMYPB2_d610969a_699da417">MYP!#REF!</definedName>
    <definedName name="_vena_DYNR_SMYPS1_BMYPB2_d610969a_6ae66a02">MYP!#REF!</definedName>
    <definedName name="_vena_DYNR_SMYPS1_BMYPB2_d610969a_7df290db">MYP!#REF!</definedName>
    <definedName name="_vena_DYNR_SMYPS1_BMYPB2_d610969a_841c0c75">MYP!#REF!</definedName>
    <definedName name="_vena_DYNR_SMYPS1_BMYPB2_d610969a_8cfaa95f">MYP!#REF!</definedName>
    <definedName name="_vena_DYNR_SMYPS1_BMYPB2_d610969a_8f472b7e">MYP!#REF!</definedName>
    <definedName name="_vena_DYNR_SMYPS1_BMYPB2_d610969a_9158c7a3">MYP!#REF!</definedName>
    <definedName name="_vena_DYNR_SMYPS1_BMYPB2_d610969a_b5e29d35">MYP!#REF!</definedName>
    <definedName name="_vena_DYNR_SMYPS1_BMYPB2_d610969a_cc12abae">MYP!#REF!</definedName>
    <definedName name="_vena_DYNR_SMYPS1_BMYPB2_d610969a_cc70fb6c">MYP!#REF!</definedName>
    <definedName name="_vena_DYNR_SMYPS1_BMYPB2_d610969a_ea940dec">MYP!#REF!</definedName>
    <definedName name="_vena_DYNR_SMYPS1_BMYPB2_d610969a_f23fb5b4">MYP!#REF!</definedName>
    <definedName name="_vena_DYNR_SMYPS1_BMYPB2_d610969a_fce50000">MYP!#REF!</definedName>
    <definedName name="_vena_DYNR_SMYPS1_BMYPB2_e1b0d136">MYP!#REF!</definedName>
    <definedName name="_vena_DYNR_SMYPS1_BMYPB2_e1b0d136_2054c315">MYP!#REF!</definedName>
    <definedName name="_vena_DYNR_SMYPS1_BMYPB2_e1b0d136_4adf95a9">MYP!#REF!</definedName>
    <definedName name="_vena_DYNR_SMYPS1_BMYPB2_e1b0d136_547e8705">MYP!#REF!</definedName>
    <definedName name="_vena_DYNR_SMYPS1_BMYPB2_e1b0d136_6f1fd02b">MYP!#REF!</definedName>
    <definedName name="_vena_DYNR_SMYPS1_BMYPB2_e1b0d136_75d3e213">MYP!#REF!</definedName>
    <definedName name="_vena_DYNR_SMYPS1_BMYPB2_e1b0d136_7c636d3b">MYP!#REF!</definedName>
    <definedName name="_vena_DYNR_SMYPS1_BMYPB2_e1b0d136_97cbc8c8">MYP!#REF!</definedName>
    <definedName name="_vena_DYNR_SMYPS1_BMYPB2_e1b0d136_9b06167f">MYP!#REF!</definedName>
    <definedName name="_vena_DYNR_SMYPS1_BMYPB2_e1b0d136_b6f81484">MYP!#REF!</definedName>
    <definedName name="_vena_DYNR_SMYPS1_BMYPB2_e1b0d136_e793db4e">MYP!#REF!</definedName>
    <definedName name="_vena_DYNR_SMYPS1_BMYPB2_ebbfa504">MYP!#REF!</definedName>
    <definedName name="_vena_DYNR_SMYPS1_BMYPB2_ebbfa504_477e9f28">MYP!#REF!</definedName>
    <definedName name="_vena_DYNR_SMYPS1_BMYPB2_ebbfa504_709c0d3f">MYP!#REF!</definedName>
    <definedName name="_vena_DYNR_SMYPS1_BMYPB2_ebbfa504_777d0194">MYP!#REF!</definedName>
    <definedName name="_vena_DYNR_SMYPS1_BMYPB2_ebbfa504_7c90b0d4">MYP!#REF!</definedName>
    <definedName name="_vena_DYNR_SMYPS1_BMYPB2_ebbfa504_7ce86316">MYP!#REF!</definedName>
    <definedName name="_vena_DYNR_SMYPS1_BMYPB2_ebbfa504_baf3a28c">MYP!#REF!</definedName>
    <definedName name="_vena_DYNR_SMYPS1_BMYPB2_ebbfa504_bb5bb5c7">MYP!#REF!</definedName>
    <definedName name="_vena_DYNR_SMYPS1_BMYPB2_ebbfa504_bd7a7b2">MYP!#REF!</definedName>
    <definedName name="_vena_DYNR_SMYPS1_BMYPB2_ebbfa504_e2cfebeb">MYP!#REF!</definedName>
    <definedName name="_vena_DYNR_SMYPS1_BMYPB2_ebbfa504_f517ddcb">MYP!#REF!</definedName>
    <definedName name="_vena_DYNR_SMYPS1_BMYPB2_ebbfa504_fd828a8a">MYP!#REF!</definedName>
    <definedName name="_vena_DYNR_SPayrollS1_BPayrollB3_c92c7476">#REF!</definedName>
    <definedName name="_vena_DYNR_SPayrollS1_BPayrollB3_c92c7476_136f5c0b">#REF!</definedName>
    <definedName name="_vena_DYNR_SPayrollS1_BPayrollB3_c92c7476_15c4fe72">#REF!</definedName>
    <definedName name="_vena_DYNR_SPayrollS1_BPayrollB3_c92c7476_16bd071a">#REF!</definedName>
    <definedName name="_vena_DYNR_SPayrollS1_BPayrollB3_c92c7476_237e73a9">#REF!</definedName>
    <definedName name="_vena_DYNR_SPayrollS1_BPayrollB3_c92c7476_2b2d0514">#REF!</definedName>
    <definedName name="_vena_DYNR_SPayrollS1_BPayrollB3_c92c7476_3655b8ed">#REF!</definedName>
    <definedName name="_vena_DYNR_SPayrollS1_BPayrollB3_c92c7476_38ef4c4">#REF!</definedName>
    <definedName name="_vena_DYNR_SPayrollS1_BPayrollB3_c92c7476_3981fe87">#REF!</definedName>
    <definedName name="_vena_DYNR_SPayrollS1_BPayrollB3_c92c7476_3ab019e7">#REF!</definedName>
    <definedName name="_vena_DYNR_SPayrollS1_BPayrollB3_c92c7476_3b5e248b">#REF!</definedName>
    <definedName name="_vena_DYNR_SPayrollS1_BPayrollB3_c92c7476_3c9fd9bb">#REF!</definedName>
    <definedName name="_vena_DYNR_SPayrollS1_BPayrollB3_c92c7476_3dc7b305">#REF!</definedName>
    <definedName name="_vena_DYNR_SPayrollS1_BPayrollB3_c92c7476_4173565">#REF!</definedName>
    <definedName name="_vena_DYNR_SPayrollS1_BPayrollB3_c92c7476_42b0f627">#REF!</definedName>
    <definedName name="_vena_DYNR_SPayrollS1_BPayrollB3_c92c7476_48884953">#REF!</definedName>
    <definedName name="_vena_DYNR_SPayrollS1_BPayrollB3_c92c7476_4d1872d9">#REF!</definedName>
    <definedName name="_vena_DYNR_SPayrollS1_BPayrollB3_c92c7476_4e5c2a69">#REF!</definedName>
    <definedName name="_vena_DYNR_SPayrollS1_BPayrollB3_c92c7476_4fcd049b">#REF!</definedName>
    <definedName name="_vena_DYNR_SPayrollS1_BPayrollB3_c92c7476_50d97a01">#REF!</definedName>
    <definedName name="_vena_DYNR_SPayrollS1_BPayrollB3_c92c7476_541d43d1">#REF!</definedName>
    <definedName name="_vena_DYNR_SPayrollS1_BPayrollB3_c92c7476_5a931637">#REF!</definedName>
    <definedName name="_vena_DYNR_SPayrollS1_BPayrollB3_c92c7476_61bb8d78">#REF!</definedName>
    <definedName name="_vena_DYNR_SPayrollS1_BPayrollB3_c92c7476_639525d7">#REF!</definedName>
    <definedName name="_vena_DYNR_SPayrollS1_BPayrollB3_c92c7476_643b1768">#REF!</definedName>
    <definedName name="_vena_DYNR_SPayrollS1_BPayrollB3_c92c7476_6fdf0569">#REF!</definedName>
    <definedName name="_vena_DYNR_SPayrollS1_BPayrollB3_c92c7476_70f4da95">#REF!</definedName>
    <definedName name="_vena_DYNR_SPayrollS1_BPayrollB3_c92c7476_74db7673">#REF!</definedName>
    <definedName name="_vena_DYNR_SPayrollS1_BPayrollB3_c92c7476_75093009">#REF!</definedName>
    <definedName name="_vena_DYNR_SPayrollS1_BPayrollB3_c92c7476_77fdbabb">#REF!</definedName>
    <definedName name="_vena_DYNR_SPayrollS1_BPayrollB3_c92c7476_7a3a1376">#REF!</definedName>
    <definedName name="_vena_DYNR_SPayrollS1_BPayrollB3_c92c7476_7e5733e3">#REF!</definedName>
    <definedName name="_vena_DYNR_SPayrollS1_BPayrollB3_c92c7476_7f3b906b">#REF!</definedName>
    <definedName name="_vena_DYNR_SPayrollS1_BPayrollB3_c92c7476_8c364931">#REF!</definedName>
    <definedName name="_vena_DYNR_SPayrollS1_BPayrollB3_c92c7476_8d7c4eef">#REF!</definedName>
    <definedName name="_vena_DYNR_SPayrollS1_BPayrollB3_c92c7476_a07d9365">#REF!</definedName>
    <definedName name="_vena_DYNR_SPayrollS1_BPayrollB3_c92c7476_ac16567e">#REF!</definedName>
    <definedName name="_vena_DYNR_SPayrollS1_BPayrollB3_c92c7476_adbee8ec">#REF!</definedName>
    <definedName name="_vena_DYNR_SPayrollS1_BPayrollB3_c92c7476_ae9560ce">#REF!</definedName>
    <definedName name="_vena_DYNR_SPayrollS1_BPayrollB3_c92c7476_b1c5ef2a">#REF!</definedName>
    <definedName name="_vena_DYNR_SPayrollS1_BPayrollB3_c92c7476_b83b447d">#REF!</definedName>
    <definedName name="_vena_DYNR_SPayrollS1_BPayrollB3_c92c7476_b92cff59">#REF!</definedName>
    <definedName name="_vena_DYNR_SPayrollS1_BPayrollB3_c92c7476_bea99349">#REF!</definedName>
    <definedName name="_vena_DYNR_SPayrollS1_BPayrollB3_c92c7476_bf851791">#REF!</definedName>
    <definedName name="_vena_DYNR_SPayrollS1_BPayrollB3_c92c7476_c7c50123">#REF!</definedName>
    <definedName name="_vena_DYNR_SPayrollS1_BPayrollB3_c92c7476_c83aef64">#REF!</definedName>
    <definedName name="_vena_DYNR_SPayrollS1_BPayrollB3_c92c7476_d09fb0e5">#REF!</definedName>
    <definedName name="_vena_DYNR_SPayrollS1_BPayrollB3_c92c7476_d281cc8f">#REF!</definedName>
    <definedName name="_vena_DYNR_SPayrollS1_BPayrollB3_c92c7476_d29a264e">#REF!</definedName>
    <definedName name="_vena_DYNR_SPayrollS1_BPayrollB3_c92c7476_d9872419">#REF!</definedName>
    <definedName name="_vena_DYNR_SPayrollS1_BPayrollB3_c92c7476_dd6f045e">#REF!</definedName>
    <definedName name="_vena_DYNR_SPayrollS1_BPayrollB3_c92c7476_e3286cce">#REF!</definedName>
    <definedName name="_vena_DYNR_SPayrollS1_BPayrollB3_c92c7476_e6b6ba46">#REF!</definedName>
    <definedName name="_vena_DYNR_SPayrollS1_BPayrollB3_c92c7476_f54eb6a3">#REF!</definedName>
    <definedName name="_vena_DYNR_SPayrollS1_BPayrollB3_c92c7476_f851c4ea">#REF!</definedName>
    <definedName name="_vena_DYNR_SPayrollS1_BPayrollB3_c92c7476_fadbea0b">#REF!</definedName>
    <definedName name="_vena_DYNR_SPayrollS1_BPayrollB3_c92c7476_ff419250">#REF!</definedName>
    <definedName name="_vena_GraphsS1_GraphsB1_C_8_720177941305491561">#REF!</definedName>
    <definedName name="_vena_GraphsS1_GraphsB1_R_5_730606489714950144">#REF!</definedName>
    <definedName name="_vena_GraphsS1_GraphsB1_R_5_730606513492459520">#REF!</definedName>
    <definedName name="_vena_GraphsS1_P_2_720177941070610503" comment="*">#REF!</definedName>
    <definedName name="_vena_GraphsS1_P_3_720177941083193402" comment="*">#REF!</definedName>
    <definedName name="_vena_GraphsS1_P_4_720177941095776277" comment="*">#REF!</definedName>
    <definedName name="_vena_GraphsS1_P_6_720177941255159927" comment="*">#REF!</definedName>
    <definedName name="_vena_GraphsS1_P_7_720177941267742850" comment="*">#REF!</definedName>
    <definedName name="_vena_GraphsS1_P_FV_56493ffece784c5db4cd0fd3b40a250d" comment="*">#REF!</definedName>
    <definedName name="_vena_GraphsS2_GraphsB1_C_FV_a398e917565c475b8f0c5e9ebb5e002d_4">#REF!</definedName>
    <definedName name="_vena_GraphsS2_GraphsB1_C_FV_a398e917565c475b8f0c5e9ebb5e002d_5">#REF!</definedName>
    <definedName name="_vena_GraphsS2_GraphsB1_C_FV_a398e917565c475b8f0c5e9ebb5e002d_6">#REF!</definedName>
    <definedName name="_vena_GraphsS2_GraphsB1_C_FV_a398e917565c475b8f0c5e9ebb5e002d_7">#REF!</definedName>
    <definedName name="_vena_GraphsS2_GraphsB1_C_FV_e1c3a244dc3d4f149ecdf7d748811086_4">#REF!</definedName>
    <definedName name="_vena_GraphsS2_GraphsB1_C_FV_e1c3a244dc3d4f149ecdf7d748811086_5">#REF!</definedName>
    <definedName name="_vena_GraphsS2_GraphsB1_C_FV_e1c3a244dc3d4f149ecdf7d748811086_6">#REF!</definedName>
    <definedName name="_vena_GraphsS2_GraphsB1_C_FV_e1c3a244dc3d4f149ecdf7d748811086_7">#REF!</definedName>
    <definedName name="_vena_GraphsS2_GraphsB1_R_5_720177941133525044">#REF!</definedName>
    <definedName name="_vena_GraphsS2_P_2_720177941070610468" comment="*">#REF!</definedName>
    <definedName name="_vena_GraphsS2_P_6_720177941255159882" comment="*">#REF!</definedName>
    <definedName name="_vena_GraphsS2_P_7_720177941267742840" comment="*">#REF!</definedName>
    <definedName name="_vena_GraphsS2_P_8_720177941305491498" comment="*">#REF!</definedName>
    <definedName name="_vena_GraphsS2_P_FV_56493ffece784c5db4cd0fd3b40a250d" comment="*">#REF!</definedName>
    <definedName name="_vena_GraphsS3_GraphsB1_C_8_720177941305491604">#REF!</definedName>
    <definedName name="_vena_GraphsS3_GraphsB1_R_5_720177941099970647">#REF!</definedName>
    <definedName name="_vena_GraphsS3_GraphsB1_R_5_720177941112553524">#REF!</definedName>
    <definedName name="_vena_GraphsS3_GraphsB1_R_5_720177941120942130">#REF!</definedName>
    <definedName name="_vena_GraphsS3_GraphsB1_R_5_720177941125136389">#REF!</definedName>
    <definedName name="_vena_GraphsS3_GraphsB1_R_5_720177941125136392">#REF!</definedName>
    <definedName name="_vena_GraphsS3_GraphsB1_R_5_720177941125136418">#REF!</definedName>
    <definedName name="_vena_GraphsS3_GraphsB1_R_5_720177941125136431">#REF!</definedName>
    <definedName name="_vena_GraphsS3_GraphsB1_R_5_720177941125136435">#REF!</definedName>
    <definedName name="_vena_GraphsS3_GraphsB1_R_5_720177941125136523">#REF!</definedName>
    <definedName name="_vena_GraphsS3_GraphsB1_R_5_720177941125136526">#REF!</definedName>
    <definedName name="_vena_GraphsS3_GraphsB1_R_5_720177941129330710">#REF!</definedName>
    <definedName name="_vena_GraphsS3_GraphsB1_R_5_720177941137719441">#REF!</definedName>
    <definedName name="_vena_GraphsS3_GraphsB1_R_5_720177941137719444">#REF!</definedName>
    <definedName name="_vena_GraphsS3_GraphsB1_R_5_720792858247823360">#REF!</definedName>
    <definedName name="_vena_GraphsS3_GraphsB1_R_5_720795664812212224">#REF!</definedName>
    <definedName name="_vena_GraphsS3_P_3_720177941083193402" comment="*">#REF!</definedName>
    <definedName name="_vena_GraphsS3_P_6_720177941255159927" comment="*">#REF!</definedName>
    <definedName name="_vena_GraphsS3_P_7_720177941267742850" comment="*">#REF!</definedName>
    <definedName name="_vena_GraphsS3_P_FV_56493ffece784c5db4cd0fd3b40a250d" comment="*">#REF!</definedName>
    <definedName name="_vena_GraphsS3_P_FV_e1c3a244dc3d4f149ecdf7d748811086" comment="*">#REF!</definedName>
    <definedName name="_vena_GraphsS3_P_FV_e3545e3dcc52420a84dcdae3a23a4597" comment="*">#REF!</definedName>
    <definedName name="_vena_LI_Blank65bf0cd0">#REF!</definedName>
    <definedName name="_vena_LI_Blank80f7cbbe">#REF!</definedName>
    <definedName name="_vena_LI_Blank95c3f711">Rates!#REF!</definedName>
    <definedName name="_vena_LI_SPayrollS1_BPayrollB1_65bf0cd0">#REF!</definedName>
    <definedName name="_vena_LI_SPayrollS1_BPayrollB1_65bf0cd0_1">#REF!</definedName>
    <definedName name="_vena_LI_SPayrollS1_BPayrollB1_65bf0cd0_10">#REF!</definedName>
    <definedName name="_vena_LI_SPayrollS1_BPayrollB1_65bf0cd0_11">#REF!</definedName>
    <definedName name="_vena_LI_SPayrollS1_BPayrollB1_65bf0cd0_12">#REF!</definedName>
    <definedName name="_vena_LI_SPayrollS1_BPayrollB1_65bf0cd0_13">#REF!</definedName>
    <definedName name="_vena_LI_SPayrollS1_BPayrollB1_65bf0cd0_14">#REF!</definedName>
    <definedName name="_vena_LI_SPayrollS1_BPayrollB1_65bf0cd0_15">#REF!</definedName>
    <definedName name="_vena_LI_SPayrollS1_BPayrollB1_65bf0cd0_16">#REF!</definedName>
    <definedName name="_vena_LI_SPayrollS1_BPayrollB1_65bf0cd0_17">#REF!</definedName>
    <definedName name="_vena_LI_SPayrollS1_BPayrollB1_65bf0cd0_18">#REF!</definedName>
    <definedName name="_vena_LI_SPayrollS1_BPayrollB1_65bf0cd0_19">#REF!</definedName>
    <definedName name="_vena_LI_SPayrollS1_BPayrollB1_65bf0cd0_2">#REF!</definedName>
    <definedName name="_vena_LI_SPayrollS1_BPayrollB1_65bf0cd0_20">#REF!</definedName>
    <definedName name="_vena_LI_SPayrollS1_BPayrollB1_65bf0cd0_21">#REF!</definedName>
    <definedName name="_vena_LI_SPayrollS1_BPayrollB1_65bf0cd0_22">#REF!</definedName>
    <definedName name="_vena_LI_SPayrollS1_BPayrollB1_65bf0cd0_23">#REF!</definedName>
    <definedName name="_vena_LI_SPayrollS1_BPayrollB1_65bf0cd0_24">#REF!</definedName>
    <definedName name="_vena_LI_SPayrollS1_BPayrollB1_65bf0cd0_25">#REF!</definedName>
    <definedName name="_vena_LI_SPayrollS1_BPayrollB1_65bf0cd0_26">#REF!</definedName>
    <definedName name="_vena_LI_SPayrollS1_BPayrollB1_65bf0cd0_27">#REF!</definedName>
    <definedName name="_vena_LI_SPayrollS1_BPayrollB1_65bf0cd0_28">#REF!</definedName>
    <definedName name="_vena_LI_SPayrollS1_BPayrollB1_65bf0cd0_29">#REF!</definedName>
    <definedName name="_vena_LI_SPayrollS1_BPayrollB1_65bf0cd0_3">#REF!</definedName>
    <definedName name="_vena_LI_SPayrollS1_BPayrollB1_65bf0cd0_30">#REF!</definedName>
    <definedName name="_vena_LI_SPayrollS1_BPayrollB1_65bf0cd0_31">#REF!</definedName>
    <definedName name="_vena_LI_SPayrollS1_BPayrollB1_65bf0cd0_32">#REF!</definedName>
    <definedName name="_vena_LI_SPayrollS1_BPayrollB1_65bf0cd0_33">#REF!</definedName>
    <definedName name="_vena_LI_SPayrollS1_BPayrollB1_65bf0cd0_34">#REF!</definedName>
    <definedName name="_vena_LI_SPayrollS1_BPayrollB1_65bf0cd0_35">#REF!</definedName>
    <definedName name="_vena_LI_SPayrollS1_BPayrollB1_65bf0cd0_36">#REF!</definedName>
    <definedName name="_vena_LI_SPayrollS1_BPayrollB1_65bf0cd0_37">#REF!</definedName>
    <definedName name="_vena_LI_SPayrollS1_BPayrollB1_65bf0cd0_38">#REF!</definedName>
    <definedName name="_vena_LI_SPayrollS1_BPayrollB1_65bf0cd0_39">#REF!</definedName>
    <definedName name="_vena_LI_SPayrollS1_BPayrollB1_65bf0cd0_4">#REF!</definedName>
    <definedName name="_vena_LI_SPayrollS1_BPayrollB1_65bf0cd0_40">#REF!</definedName>
    <definedName name="_vena_LI_SPayrollS1_BPayrollB1_65bf0cd0_41">#REF!</definedName>
    <definedName name="_vena_LI_SPayrollS1_BPayrollB1_65bf0cd0_42">#REF!</definedName>
    <definedName name="_vena_LI_SPayrollS1_BPayrollB1_65bf0cd0_43">#REF!</definedName>
    <definedName name="_vena_LI_SPayrollS1_BPayrollB1_65bf0cd0_5">#REF!</definedName>
    <definedName name="_vena_LI_SPayrollS1_BPayrollB1_65bf0cd0_6">#REF!</definedName>
    <definedName name="_vena_LI_SPayrollS1_BPayrollB1_65bf0cd0_7">#REF!</definedName>
    <definedName name="_vena_LI_SPayrollS1_BPayrollB1_65bf0cd0_8">#REF!</definedName>
    <definedName name="_vena_LI_SPayrollS1_BPayrollB1_65bf0cd0_9">#REF!</definedName>
    <definedName name="_vena_LI_SPayrollS1_BPayrollB2_80f7cbbe">#REF!</definedName>
    <definedName name="_vena_LI_SPayrollS1_BPayrollB2_80f7cbbe_1">#REF!</definedName>
    <definedName name="_vena_LI_SPayrollS1_BPayrollB2_80f7cbbe_2">#REF!</definedName>
    <definedName name="_vena_LI_SPayrollS1_BPayrollB2_80f7cbbe_3">#REF!</definedName>
    <definedName name="_vena_LI_SPayrollS1_BPayrollB2_80f7cbbe_4">#REF!</definedName>
    <definedName name="_vena_LI_SRatesS1_BRatesB2_95c3f711">Rates!#REF!</definedName>
    <definedName name="_vena_LI_SRatesS1_BRatesB2_95c3f711_1">Rates!#REF!</definedName>
    <definedName name="_vena_LI_SRatesS1_BRatesB2_95c3f711_2">Rates!#REF!</definedName>
    <definedName name="_vena_LIDT_PayrollS1_PayrollB1">#REF!</definedName>
    <definedName name="_vena_LIDT_PayrollS1_PayrollB2">#REF!</definedName>
    <definedName name="_vena_LIDT_RatesS1_RatesB2">Rates!#REF!</definedName>
    <definedName name="_vena_MultiSiteS1_MultiSiteB1_C_1_849784906700161024">#REF!</definedName>
    <definedName name="_vena_MultiSiteS1_MultiSiteB1_C_1_849784906700161024_1">#REF!</definedName>
    <definedName name="_vena_MultiSiteS1_MultiSiteB1_C_1_849784906700161024_2">#REF!</definedName>
    <definedName name="_vena_MultiSiteS1_MultiSiteB1_C_1_849784906700161024_3">#REF!</definedName>
    <definedName name="_vena_MultiSiteS1_MultiSiteB1_C_1_849784906700161024_4">#REF!</definedName>
    <definedName name="_vena_MultiSiteS1_MultiSiteB1_C_1_849784906700161024_5">#REF!</definedName>
    <definedName name="_vena_MultiSiteS1_MultiSiteB1_C_1_849784906700161024_6">#REF!</definedName>
    <definedName name="_vena_MultiSiteS1_MultiSiteB1_C_1_849784906700161024_7">#REF!</definedName>
    <definedName name="_vena_MultiSiteS1_MultiSiteB1_C_1_849784906700161024_8">#REF!</definedName>
    <definedName name="_vena_MultiSiteS1_MultiSiteB1_C_1_849784906700161024_9">#REF!</definedName>
    <definedName name="_vena_MultiSiteS1_MultiSiteB1_C_8_720177941305491564">#REF!</definedName>
    <definedName name="_vena_MultiSiteS1_MultiSiteB1_C_8_720177941305491564_1">#REF!</definedName>
    <definedName name="_vena_MultiSiteS1_MultiSiteB1_C_8_720177941305491564_2">#REF!</definedName>
    <definedName name="_vena_MultiSiteS1_MultiSiteB1_C_8_720177941305491564_3">#REF!</definedName>
    <definedName name="_vena_MultiSiteS1_MultiSiteB1_C_8_720177941305491604">#REF!</definedName>
    <definedName name="_vena_MultiSiteS1_MultiSiteB1_C_8_720177941305491604_1">#REF!</definedName>
    <definedName name="_vena_MultiSiteS1_MultiSiteB1_C_8_720177941305491604_10">#REF!</definedName>
    <definedName name="_vena_MultiSiteS1_MultiSiteB1_C_8_720177941305491604_11">#REF!</definedName>
    <definedName name="_vena_MultiSiteS1_MultiSiteB1_C_8_720177941305491604_12">#REF!</definedName>
    <definedName name="_vena_MultiSiteS1_MultiSiteB1_C_8_720177941305491604_13">#REF!</definedName>
    <definedName name="_vena_MultiSiteS1_MultiSiteB1_C_8_720177941305491604_14">#REF!</definedName>
    <definedName name="_vena_MultiSiteS1_MultiSiteB1_C_8_720177941305491604_15">#REF!</definedName>
    <definedName name="_vena_MultiSiteS1_MultiSiteB1_C_8_720177941305491604_16">#REF!</definedName>
    <definedName name="_vena_MultiSiteS1_MultiSiteB1_C_8_720177941305491604_17">#REF!</definedName>
    <definedName name="_vena_MultiSiteS1_MultiSiteB1_C_8_720177941305491604_4">#REF!</definedName>
    <definedName name="_vena_MultiSiteS1_MultiSiteB1_C_8_720177941305491604_5">#REF!</definedName>
    <definedName name="_vena_MultiSiteS1_MultiSiteB1_C_8_720177941305491604_6">#REF!</definedName>
    <definedName name="_vena_MultiSiteS1_MultiSiteB1_C_8_720177941305491604_7">#REF!</definedName>
    <definedName name="_vena_MultiSiteS1_MultiSiteB1_C_8_720177941305491604_8">#REF!</definedName>
    <definedName name="_vena_MultiSiteS1_MultiSiteB1_C_8_720177941305491604_9">#REF!</definedName>
    <definedName name="_vena_MultiSiteS1_MultiSiteB1_C_FV_e1c3a244dc3d4f149ecdf7d748811086">#REF!</definedName>
    <definedName name="_vena_MultiSiteS1_MultiSiteB1_C_FV_e1c3a244dc3d4f149ecdf7d748811086_1">#REF!</definedName>
    <definedName name="_vena_MultiSiteS1_MultiSiteB1_C_FV_e1c3a244dc3d4f149ecdf7d748811086_10">#REF!</definedName>
    <definedName name="_vena_MultiSiteS1_MultiSiteB1_C_FV_e1c3a244dc3d4f149ecdf7d748811086_11">#REF!</definedName>
    <definedName name="_vena_MultiSiteS1_MultiSiteB1_C_FV_e1c3a244dc3d4f149ecdf7d748811086_12">#REF!</definedName>
    <definedName name="_vena_MultiSiteS1_MultiSiteB1_C_FV_e1c3a244dc3d4f149ecdf7d748811086_13">#REF!</definedName>
    <definedName name="_vena_MultiSiteS1_MultiSiteB1_C_FV_e1c3a244dc3d4f149ecdf7d748811086_14">#REF!</definedName>
    <definedName name="_vena_MultiSiteS1_MultiSiteB1_C_FV_e1c3a244dc3d4f149ecdf7d748811086_15">#REF!</definedName>
    <definedName name="_vena_MultiSiteS1_MultiSiteB1_C_FV_e1c3a244dc3d4f149ecdf7d748811086_16">#REF!</definedName>
    <definedName name="_vena_MultiSiteS1_MultiSiteB1_C_FV_e1c3a244dc3d4f149ecdf7d748811086_17">#REF!</definedName>
    <definedName name="_vena_MultiSiteS1_MultiSiteB1_C_FV_e1c3a244dc3d4f149ecdf7d748811086_18">#REF!</definedName>
    <definedName name="_vena_MultiSiteS1_MultiSiteB1_C_FV_e1c3a244dc3d4f149ecdf7d748811086_19">#REF!</definedName>
    <definedName name="_vena_MultiSiteS1_MultiSiteB1_C_FV_e1c3a244dc3d4f149ecdf7d748811086_20">#REF!</definedName>
    <definedName name="_vena_MultiSiteS1_MultiSiteB1_C_FV_e1c3a244dc3d4f149ecdf7d748811086_21">#REF!</definedName>
    <definedName name="_vena_MultiSiteS1_MultiSiteB1_C_FV_e1c3a244dc3d4f149ecdf7d748811086_4">#REF!</definedName>
    <definedName name="_vena_MultiSiteS1_MultiSiteB1_C_FV_e1c3a244dc3d4f149ecdf7d748811086_5">#REF!</definedName>
    <definedName name="_vena_MultiSiteS1_MultiSiteB1_C_FV_e1c3a244dc3d4f149ecdf7d748811086_6">#REF!</definedName>
    <definedName name="_vena_MultiSiteS1_MultiSiteB1_C_FV_e1c3a244dc3d4f149ecdf7d748811086_7">#REF!</definedName>
    <definedName name="_vena_MultiSiteS1_MultiSiteB1_C_FV_e1c3a244dc3d4f149ecdf7d748811086_8">#REF!</definedName>
    <definedName name="_vena_MultiSiteS1_MultiSiteB1_C_FV_e1c3a244dc3d4f149ecdf7d748811086_9">#REF!</definedName>
    <definedName name="_vena_MultiSiteS1_MultiSiteB1_C_FV_e3545e3dcc52420a84dcdae3a23a4597">#REF!</definedName>
    <definedName name="_vena_MultiSiteS1_MultiSiteB1_C_FV_e3545e3dcc52420a84dcdae3a23a4597_1">#REF!</definedName>
    <definedName name="_vena_MultiSiteS1_MultiSiteB1_C_FV_e3545e3dcc52420a84dcdae3a23a4597_10">#REF!</definedName>
    <definedName name="_vena_MultiSiteS1_MultiSiteB1_C_FV_e3545e3dcc52420a84dcdae3a23a4597_11">#REF!</definedName>
    <definedName name="_vena_MultiSiteS1_MultiSiteB1_C_FV_e3545e3dcc52420a84dcdae3a23a4597_12">#REF!</definedName>
    <definedName name="_vena_MultiSiteS1_MultiSiteB1_C_FV_e3545e3dcc52420a84dcdae3a23a4597_13">#REF!</definedName>
    <definedName name="_vena_MultiSiteS1_MultiSiteB1_C_FV_e3545e3dcc52420a84dcdae3a23a4597_14">#REF!</definedName>
    <definedName name="_vena_MultiSiteS1_MultiSiteB1_C_FV_e3545e3dcc52420a84dcdae3a23a4597_15">#REF!</definedName>
    <definedName name="_vena_MultiSiteS1_MultiSiteB1_C_FV_e3545e3dcc52420a84dcdae3a23a4597_16">#REF!</definedName>
    <definedName name="_vena_MultiSiteS1_MultiSiteB1_C_FV_e3545e3dcc52420a84dcdae3a23a4597_17">#REF!</definedName>
    <definedName name="_vena_MultiSiteS1_MultiSiteB1_C_FV_e3545e3dcc52420a84dcdae3a23a4597_18">#REF!</definedName>
    <definedName name="_vena_MultiSiteS1_MultiSiteB1_C_FV_e3545e3dcc52420a84dcdae3a23a4597_19">#REF!</definedName>
    <definedName name="_vena_MultiSiteS1_MultiSiteB1_C_FV_e3545e3dcc52420a84dcdae3a23a4597_20">#REF!</definedName>
    <definedName name="_vena_MultiSiteS1_MultiSiteB1_C_FV_e3545e3dcc52420a84dcdae3a23a4597_21">#REF!</definedName>
    <definedName name="_vena_MultiSiteS1_MultiSiteB1_C_FV_e3545e3dcc52420a84dcdae3a23a4597_4">#REF!</definedName>
    <definedName name="_vena_MultiSiteS1_MultiSiteB1_C_FV_e3545e3dcc52420a84dcdae3a23a4597_5">#REF!</definedName>
    <definedName name="_vena_MultiSiteS1_MultiSiteB1_C_FV_e3545e3dcc52420a84dcdae3a23a4597_6">#REF!</definedName>
    <definedName name="_vena_MultiSiteS1_MultiSiteB1_C_FV_e3545e3dcc52420a84dcdae3a23a4597_7">#REF!</definedName>
    <definedName name="_vena_MultiSiteS1_MultiSiteB1_C_FV_e3545e3dcc52420a84dcdae3a23a4597_8">#REF!</definedName>
    <definedName name="_vena_MultiSiteS1_MultiSiteB1_C_FV_e3545e3dcc52420a84dcdae3a23a4597_9">#REF!</definedName>
    <definedName name="_vena_MultiSiteS1_MultiSiteB1_R_5_720177941099970669">#REF!</definedName>
    <definedName name="_vena_MultiSiteS1_MultiSiteB1_R_5_720177941104164898">#REF!</definedName>
    <definedName name="_vena_MultiSiteS1_MultiSiteB1_R_5_720177941104164901">#REF!</definedName>
    <definedName name="_vena_MultiSiteS1_MultiSiteB1_R_5_720177941104164983">#REF!</definedName>
    <definedName name="_vena_MultiSiteS1_MultiSiteB1_R_5_720177941104164991">#REF!</definedName>
    <definedName name="_vena_MultiSiteS1_MultiSiteB1_R_5_720177941104164996">#REF!</definedName>
    <definedName name="_vena_MultiSiteS1_MultiSiteB1_R_5_720177941112553481">#REF!</definedName>
    <definedName name="_vena_MultiSiteS1_MultiSiteB1_R_5_720177941112553512">#REF!</definedName>
    <definedName name="_vena_MultiSiteS1_MultiSiteB1_R_5_720177941116747842">#REF!</definedName>
    <definedName name="_vena_MultiSiteS1_MultiSiteB1_R_5_720177941116747917">#REF!</definedName>
    <definedName name="_vena_MultiSiteS1_MultiSiteB1_R_5_720177941116747920">#REF!</definedName>
    <definedName name="_vena_MultiSiteS1_MultiSiteB1_R_5_720177941120942166">#REF!</definedName>
    <definedName name="_vena_MultiSiteS1_MultiSiteB1_R_5_720177941125136495">#REF!</definedName>
    <definedName name="_vena_MultiSiteS1_MultiSiteB1_R_5_720177941129330772">#REF!</definedName>
    <definedName name="_vena_MultiSiteS1_MultiSiteB1_R_5_720177941129330775">#REF!</definedName>
    <definedName name="_vena_MultiSiteS1_MultiSiteB1_R_5_720177941133525048">#REF!</definedName>
    <definedName name="_vena_MultiSiteS1_MultiSiteB1_R_5_720177941133525051">#REF!</definedName>
    <definedName name="_vena_MultiSiteS1_MultiSiteB1_R_5_720177941137719437">#REF!</definedName>
    <definedName name="_vena_MultiSiteS1_MultiSiteB1_R_5_720177941141913614">#REF!</definedName>
    <definedName name="_vena_MultiSiteS1_MultiSiteB1_R_5_720177941141913621">#REF!</definedName>
    <definedName name="_vena_MultiSiteS1_MultiSiteB1_R_FV_42f34b52efc14701904e2bd69b949ebb">#REF!</definedName>
    <definedName name="_vena_MultiSiteS1_MultiSiteB1_R_FV_42f34b52efc14701904e2bd69b949ebb_1">#REF!</definedName>
    <definedName name="_vena_MultiSiteS1_MultiSiteB1_R_FV_42f34b52efc14701904e2bd69b949ebb_151">#REF!</definedName>
    <definedName name="_vena_MultiSiteS1_MultiSiteB1_R_FV_42f34b52efc14701904e2bd69b949ebb_152">#REF!</definedName>
    <definedName name="_vena_MultiSiteS1_MultiSiteB1_R_FV_42f34b52efc14701904e2bd69b949ebb_153">#REF!</definedName>
    <definedName name="_vena_MultiSiteS1_MultiSiteB1_R_FV_42f34b52efc14701904e2bd69b949ebb_154">#REF!</definedName>
    <definedName name="_vena_MultiSiteS1_MultiSiteB1_R_FV_42f34b52efc14701904e2bd69b949ebb_155">#REF!</definedName>
    <definedName name="_vena_MultiSiteS1_MultiSiteB1_R_FV_42f34b52efc14701904e2bd69b949ebb_156">#REF!</definedName>
    <definedName name="_vena_MultiSiteS1_MultiSiteB1_R_FV_42f34b52efc14701904e2bd69b949ebb_158">#REF!</definedName>
    <definedName name="_vena_MultiSiteS1_MultiSiteB1_R_FV_42f34b52efc14701904e2bd69b949ebb_160">#REF!</definedName>
    <definedName name="_vena_MultiSiteS1_MultiSiteB1_R_FV_42f34b52efc14701904e2bd69b949ebb_161">#REF!</definedName>
    <definedName name="_vena_MultiSiteS1_MultiSiteB1_R_FV_42f34b52efc14701904e2bd69b949ebb_162">#REF!</definedName>
    <definedName name="_vena_MultiSiteS1_MultiSiteB1_R_FV_42f34b52efc14701904e2bd69b949ebb_163">#REF!</definedName>
    <definedName name="_vena_MultiSiteS1_MultiSiteB1_R_FV_42f34b52efc14701904e2bd69b949ebb_164">#REF!</definedName>
    <definedName name="_vena_MultiSiteS1_MultiSiteB1_R_FV_42f34b52efc14701904e2bd69b949ebb_165">#REF!</definedName>
    <definedName name="_vena_MultiSiteS1_MultiSiteB1_R_FV_42f34b52efc14701904e2bd69b949ebb_166">#REF!</definedName>
    <definedName name="_vena_MultiSiteS1_MultiSiteB1_R_FV_42f34b52efc14701904e2bd69b949ebb_167">#REF!</definedName>
    <definedName name="_vena_MultiSiteS1_MultiSiteB1_R_FV_42f34b52efc14701904e2bd69b949ebb_168">#REF!</definedName>
    <definedName name="_vena_MultiSiteS1_MultiSiteB1_R_FV_42f34b52efc14701904e2bd69b949ebb_169">#REF!</definedName>
    <definedName name="_vena_MultiSiteS1_MultiSiteB1_R_FV_42f34b52efc14701904e2bd69b949ebb_170">#REF!</definedName>
    <definedName name="_vena_MultiSiteS1_MultiSiteB1_R_FV_42f34b52efc14701904e2bd69b949ebb_171">#REF!</definedName>
    <definedName name="_vena_MultiSiteS1_MultiSiteB1_R_FV_42f34b52efc14701904e2bd69b949ebb_172">#REF!</definedName>
    <definedName name="_vena_MultiSiteS1_MultiSiteB1_R_FV_42f34b52efc14701904e2bd69b949ebb_173">#REF!</definedName>
    <definedName name="_vena_MultiSiteS1_MultiSiteB1_R_FV_42f34b52efc14701904e2bd69b949ebb_174">#REF!</definedName>
    <definedName name="_vena_MultiSiteS1_MultiSiteB1_R_FV_42f34b52efc14701904e2bd69b949ebb_175">#REF!</definedName>
    <definedName name="_vena_MultiSiteS1_MultiSiteB1_R_FV_42f34b52efc14701904e2bd69b949ebb_176">#REF!</definedName>
    <definedName name="_vena_MultiSiteS1_MultiSiteB1_R_FV_42f34b52efc14701904e2bd69b949ebb_177">#REF!</definedName>
    <definedName name="_vena_MultiSiteS1_MultiSiteB1_R_FV_42f34b52efc14701904e2bd69b949ebb_178">#REF!</definedName>
    <definedName name="_vena_MultiSiteS1_MultiSiteB1_R_FV_42f34b52efc14701904e2bd69b949ebb_179">#REF!</definedName>
    <definedName name="_vena_MultiSiteS1_MultiSiteB1_R_FV_42f34b52efc14701904e2bd69b949ebb_180">#REF!</definedName>
    <definedName name="_vena_MultiSiteS1_MultiSiteB1_R_FV_42f34b52efc14701904e2bd69b949ebb_181">#REF!</definedName>
    <definedName name="_vena_MultiSiteS1_MultiSiteB1_R_FV_42f34b52efc14701904e2bd69b949ebb_182">#REF!</definedName>
    <definedName name="_vena_MultiSiteS1_MultiSiteB1_R_FV_42f34b52efc14701904e2bd69b949ebb_183">#REF!</definedName>
    <definedName name="_vena_MultiSiteS1_MultiSiteB1_R_FV_42f34b52efc14701904e2bd69b949ebb_184">#REF!</definedName>
    <definedName name="_vena_MultiSiteS1_MultiSiteB1_R_FV_42f34b52efc14701904e2bd69b949ebb_185">#REF!</definedName>
    <definedName name="_vena_MultiSiteS1_MultiSiteB1_R_FV_42f34b52efc14701904e2bd69b949ebb_186">#REF!</definedName>
    <definedName name="_vena_MultiSiteS1_MultiSiteB1_R_FV_42f34b52efc14701904e2bd69b949ebb_187">#REF!</definedName>
    <definedName name="_vena_MultiSiteS1_MultiSiteB1_R_FV_42f34b52efc14701904e2bd69b949ebb_188">#REF!</definedName>
    <definedName name="_vena_MultiSiteS1_MultiSiteB1_R_FV_42f34b52efc14701904e2bd69b949ebb_189">#REF!</definedName>
    <definedName name="_vena_MultiSiteS1_MultiSiteB1_R_FV_42f34b52efc14701904e2bd69b949ebb_190">#REF!</definedName>
    <definedName name="_vena_MultiSiteS1_MultiSiteB1_R_FV_42f34b52efc14701904e2bd69b949ebb_191">#REF!</definedName>
    <definedName name="_vena_MultiSiteS1_MultiSiteB1_R_FV_42f34b52efc14701904e2bd69b949ebb_192">#REF!</definedName>
    <definedName name="_vena_MultiSiteS1_MultiSiteB1_R_FV_42f34b52efc14701904e2bd69b949ebb_193">#REF!</definedName>
    <definedName name="_vena_MultiSiteS1_MultiSiteB1_R_FV_42f34b52efc14701904e2bd69b949ebb_194">#REF!</definedName>
    <definedName name="_vena_MultiSiteS1_MultiSiteB1_R_FV_42f34b52efc14701904e2bd69b949ebb_195">#REF!</definedName>
    <definedName name="_vena_MultiSiteS1_MultiSiteB1_R_FV_42f34b52efc14701904e2bd69b949ebb_196">#REF!</definedName>
    <definedName name="_vena_MultiSiteS1_MultiSiteB1_R_FV_42f34b52efc14701904e2bd69b949ebb_197">#REF!</definedName>
    <definedName name="_vena_MultiSiteS1_MultiSiteB1_R_FV_42f34b52efc14701904e2bd69b949ebb_198">#REF!</definedName>
    <definedName name="_vena_MultiSiteS1_MultiSiteB1_R_FV_42f34b52efc14701904e2bd69b949ebb_199">#REF!</definedName>
    <definedName name="_vena_MultiSiteS1_MultiSiteB1_R_FV_42f34b52efc14701904e2bd69b949ebb_2">#REF!</definedName>
    <definedName name="_vena_MultiSiteS1_MultiSiteB1_R_FV_42f34b52efc14701904e2bd69b949ebb_200">#REF!</definedName>
    <definedName name="_vena_MultiSiteS1_MultiSiteB1_R_FV_42f34b52efc14701904e2bd69b949ebb_201">#REF!</definedName>
    <definedName name="_vena_MultiSiteS1_MultiSiteB1_R_FV_42f34b52efc14701904e2bd69b949ebb_202">#REF!</definedName>
    <definedName name="_vena_MultiSiteS1_MultiSiteB1_R_FV_42f34b52efc14701904e2bd69b949ebb_203">#REF!</definedName>
    <definedName name="_vena_MultiSiteS1_MultiSiteB1_R_FV_42f34b52efc14701904e2bd69b949ebb_204">#REF!</definedName>
    <definedName name="_vena_MultiSiteS1_MultiSiteB1_R_FV_42f34b52efc14701904e2bd69b949ebb_205">#REF!</definedName>
    <definedName name="_vena_MultiSiteS1_MultiSiteB1_R_FV_42f34b52efc14701904e2bd69b949ebb_206">#REF!</definedName>
    <definedName name="_vena_MultiSiteS1_MultiSiteB1_R_FV_42f34b52efc14701904e2bd69b949ebb_207">#REF!</definedName>
    <definedName name="_vena_MultiSiteS1_MultiSiteB1_R_FV_42f34b52efc14701904e2bd69b949ebb_208">#REF!</definedName>
    <definedName name="_vena_MultiSiteS1_MultiSiteB1_R_FV_42f34b52efc14701904e2bd69b949ebb_209">#REF!</definedName>
    <definedName name="_vena_MultiSiteS1_MultiSiteB1_R_FV_42f34b52efc14701904e2bd69b949ebb_210">#REF!</definedName>
    <definedName name="_vena_MultiSiteS1_MultiSiteB1_R_FV_42f34b52efc14701904e2bd69b949ebb_211">#REF!</definedName>
    <definedName name="_vena_MultiSiteS1_MultiSiteB1_R_FV_42f34b52efc14701904e2bd69b949ebb_212">#REF!</definedName>
    <definedName name="_vena_MultiSiteS1_MultiSiteB1_R_FV_42f34b52efc14701904e2bd69b949ebb_213">#REF!</definedName>
    <definedName name="_vena_MultiSiteS1_MultiSiteB1_R_FV_42f34b52efc14701904e2bd69b949ebb_214">#REF!</definedName>
    <definedName name="_vena_MultiSiteS1_MultiSiteB1_R_FV_42f34b52efc14701904e2bd69b949ebb_215">#REF!</definedName>
    <definedName name="_vena_MultiSiteS1_MultiSiteB1_R_FV_42f34b52efc14701904e2bd69b949ebb_216">#REF!</definedName>
    <definedName name="_vena_MultiSiteS1_MultiSiteB1_R_FV_42f34b52efc14701904e2bd69b949ebb_217">#REF!</definedName>
    <definedName name="_vena_MultiSiteS1_MultiSiteB1_R_FV_42f34b52efc14701904e2bd69b949ebb_218">#REF!</definedName>
    <definedName name="_vena_MultiSiteS1_MultiSiteB1_R_FV_42f34b52efc14701904e2bd69b949ebb_219">#REF!</definedName>
    <definedName name="_vena_MultiSiteS1_MultiSiteB1_R_FV_42f34b52efc14701904e2bd69b949ebb_220">#REF!</definedName>
    <definedName name="_vena_MultiSiteS1_MultiSiteB1_R_FV_42f34b52efc14701904e2bd69b949ebb_221">#REF!</definedName>
    <definedName name="_vena_MultiSiteS1_MultiSiteB1_R_FV_42f34b52efc14701904e2bd69b949ebb_222">#REF!</definedName>
    <definedName name="_vena_MultiSiteS1_MultiSiteB1_R_FV_42f34b52efc14701904e2bd69b949ebb_223">#REF!</definedName>
    <definedName name="_vena_MultiSiteS1_MultiSiteB1_R_FV_42f34b52efc14701904e2bd69b949ebb_224">#REF!</definedName>
    <definedName name="_vena_MultiSiteS1_MultiSiteB1_R_FV_42f34b52efc14701904e2bd69b949ebb_225">#REF!</definedName>
    <definedName name="_vena_MultiSiteS1_MultiSiteB1_R_FV_42f34b52efc14701904e2bd69b949ebb_226">#REF!</definedName>
    <definedName name="_vena_MultiSiteS1_MultiSiteB1_R_FV_42f34b52efc14701904e2bd69b949ebb_227">#REF!</definedName>
    <definedName name="_vena_MultiSiteS1_MultiSiteB1_R_FV_42f34b52efc14701904e2bd69b949ebb_228">#REF!</definedName>
    <definedName name="_vena_MultiSiteS1_MultiSiteB1_R_FV_42f34b52efc14701904e2bd69b949ebb_229">#REF!</definedName>
    <definedName name="_vena_MultiSiteS1_MultiSiteB1_R_FV_42f34b52efc14701904e2bd69b949ebb_230">#REF!</definedName>
    <definedName name="_vena_MultiSiteS1_MultiSiteB1_R_FV_42f34b52efc14701904e2bd69b949ebb_231">#REF!</definedName>
    <definedName name="_vena_MultiSiteS1_MultiSiteB1_R_FV_42f34b52efc14701904e2bd69b949ebb_232">#REF!</definedName>
    <definedName name="_vena_MultiSiteS1_MultiSiteB1_R_FV_42f34b52efc14701904e2bd69b949ebb_233">#REF!</definedName>
    <definedName name="_vena_MultiSiteS1_MultiSiteB1_R_FV_42f34b52efc14701904e2bd69b949ebb_234">#REF!</definedName>
    <definedName name="_vena_MultiSiteS1_MultiSiteB1_R_FV_42f34b52efc14701904e2bd69b949ebb_235">#REF!</definedName>
    <definedName name="_vena_MultiSiteS1_MultiSiteB1_R_FV_42f34b52efc14701904e2bd69b949ebb_236">#REF!</definedName>
    <definedName name="_vena_MultiSiteS1_MultiSiteB1_R_FV_42f34b52efc14701904e2bd69b949ebb_237">#REF!</definedName>
    <definedName name="_vena_MultiSiteS1_MultiSiteB1_R_FV_42f34b52efc14701904e2bd69b949ebb_238">#REF!</definedName>
    <definedName name="_vena_MultiSiteS1_MultiSiteB1_R_FV_42f34b52efc14701904e2bd69b949ebb_239">#REF!</definedName>
    <definedName name="_vena_MultiSiteS1_MultiSiteB1_R_FV_42f34b52efc14701904e2bd69b949ebb_240">#REF!</definedName>
    <definedName name="_vena_MultiSiteS1_MultiSiteB1_R_FV_42f34b52efc14701904e2bd69b949ebb_241">#REF!</definedName>
    <definedName name="_vena_MultiSiteS1_MultiSiteB1_R_FV_42f34b52efc14701904e2bd69b949ebb_242">#REF!</definedName>
    <definedName name="_vena_MultiSiteS1_MultiSiteB1_R_FV_42f34b52efc14701904e2bd69b949ebb_243">#REF!</definedName>
    <definedName name="_vena_MultiSiteS1_MultiSiteB1_R_FV_42f34b52efc14701904e2bd69b949ebb_244">#REF!</definedName>
    <definedName name="_vena_MultiSiteS1_MultiSiteB1_R_FV_42f34b52efc14701904e2bd69b949ebb_245">#REF!</definedName>
    <definedName name="_vena_MultiSiteS1_MultiSiteB1_R_FV_42f34b52efc14701904e2bd69b949ebb_246">#REF!</definedName>
    <definedName name="_vena_MultiSiteS1_MultiSiteB1_R_FV_42f34b52efc14701904e2bd69b949ebb_247">#REF!</definedName>
    <definedName name="_vena_MultiSiteS1_MultiSiteB1_R_FV_42f34b52efc14701904e2bd69b949ebb_248">#REF!</definedName>
    <definedName name="_vena_MultiSiteS1_MultiSiteB1_R_FV_42f34b52efc14701904e2bd69b949ebb_249">#REF!</definedName>
    <definedName name="_vena_MultiSiteS1_MultiSiteB1_R_FV_42f34b52efc14701904e2bd69b949ebb_250">#REF!</definedName>
    <definedName name="_vena_MultiSiteS1_MultiSiteB1_R_FV_42f34b52efc14701904e2bd69b949ebb_251">#REF!</definedName>
    <definedName name="_vena_MultiSiteS1_MultiSiteB1_R_FV_42f34b52efc14701904e2bd69b949ebb_252">#REF!</definedName>
    <definedName name="_vena_MultiSiteS1_MultiSiteB1_R_FV_42f34b52efc14701904e2bd69b949ebb_253">#REF!</definedName>
    <definedName name="_vena_MultiSiteS1_MultiSiteB1_R_FV_42f34b52efc14701904e2bd69b949ebb_254">#REF!</definedName>
    <definedName name="_vena_MultiSiteS1_MultiSiteB1_R_FV_42f34b52efc14701904e2bd69b949ebb_255">#REF!</definedName>
    <definedName name="_vena_MultiSiteS1_MultiSiteB1_R_FV_42f34b52efc14701904e2bd69b949ebb_256">#REF!</definedName>
    <definedName name="_vena_MultiSiteS1_MultiSiteB1_R_FV_42f34b52efc14701904e2bd69b949ebb_257">#REF!</definedName>
    <definedName name="_vena_MultiSiteS1_MultiSiteB1_R_FV_42f34b52efc14701904e2bd69b949ebb_258">#REF!</definedName>
    <definedName name="_vena_MultiSiteS1_MultiSiteB1_R_FV_42f34b52efc14701904e2bd69b949ebb_259">#REF!</definedName>
    <definedName name="_vena_MultiSiteS1_MultiSiteB1_R_FV_42f34b52efc14701904e2bd69b949ebb_260">#REF!</definedName>
    <definedName name="_vena_MultiSiteS1_MultiSiteB1_R_FV_42f34b52efc14701904e2bd69b949ebb_261">#REF!</definedName>
    <definedName name="_vena_MultiSiteS1_MultiSiteB1_R_FV_42f34b52efc14701904e2bd69b949ebb_262">#REF!</definedName>
    <definedName name="_vena_MultiSiteS1_MultiSiteB1_R_FV_42f34b52efc14701904e2bd69b949ebb_263">#REF!</definedName>
    <definedName name="_vena_MultiSiteS1_MultiSiteB1_R_FV_42f34b52efc14701904e2bd69b949ebb_264">#REF!</definedName>
    <definedName name="_vena_MultiSiteS1_MultiSiteB1_R_FV_42f34b52efc14701904e2bd69b949ebb_266">#REF!</definedName>
    <definedName name="_vena_MultiSiteS1_MultiSiteB1_R_FV_42f34b52efc14701904e2bd69b949ebb_267">#REF!</definedName>
    <definedName name="_vena_MultiSiteS1_MultiSiteB1_R_FV_42f34b52efc14701904e2bd69b949ebb_268">#REF!</definedName>
    <definedName name="_vena_MultiSiteS1_MultiSiteB1_R_FV_42f34b52efc14701904e2bd69b949ebb_270">#REF!</definedName>
    <definedName name="_vena_MultiSiteS1_MultiSiteB1_R_FV_42f34b52efc14701904e2bd69b949ebb_272">#REF!</definedName>
    <definedName name="_vena_MultiSiteS1_MultiSiteB1_R_FV_42f34b52efc14701904e2bd69b949ebb_273">#REF!</definedName>
    <definedName name="_vena_MultiSiteS1_MultiSiteB1_R_FV_42f34b52efc14701904e2bd69b949ebb_274">#REF!</definedName>
    <definedName name="_vena_MultiSiteS1_MultiSiteB1_R_FV_42f34b52efc14701904e2bd69b949ebb_275">#REF!</definedName>
    <definedName name="_vena_MultiSiteS1_MultiSiteB1_R_FV_42f34b52efc14701904e2bd69b949ebb_276">#REF!</definedName>
    <definedName name="_vena_MultiSiteS1_MultiSiteB1_R_FV_42f34b52efc14701904e2bd69b949ebb_277">#REF!</definedName>
    <definedName name="_vena_MultiSiteS1_MultiSiteB1_R_FV_42f34b52efc14701904e2bd69b949ebb_278">#REF!</definedName>
    <definedName name="_vena_MultiSiteS1_MultiSiteB1_R_FV_42f34b52efc14701904e2bd69b949ebb_279">#REF!</definedName>
    <definedName name="_vena_MultiSiteS1_MultiSiteB1_R_FV_42f34b52efc14701904e2bd69b949ebb_280">#REF!</definedName>
    <definedName name="_vena_MultiSiteS1_MultiSiteB1_R_FV_42f34b52efc14701904e2bd69b949ebb_281">#REF!</definedName>
    <definedName name="_vena_MultiSiteS1_MultiSiteB1_R_FV_42f34b52efc14701904e2bd69b949ebb_282">#REF!</definedName>
    <definedName name="_vena_MultiSiteS1_MultiSiteB1_R_FV_42f34b52efc14701904e2bd69b949ebb_283">#REF!</definedName>
    <definedName name="_vena_MultiSiteS1_MultiSiteB1_R_FV_42f34b52efc14701904e2bd69b949ebb_284">#REF!</definedName>
    <definedName name="_vena_MultiSiteS1_MultiSiteB1_R_FV_42f34b52efc14701904e2bd69b949ebb_285">#REF!</definedName>
    <definedName name="_vena_MultiSiteS1_MultiSiteB1_R_FV_42f34b52efc14701904e2bd69b949ebb_286">#REF!</definedName>
    <definedName name="_vena_MultiSiteS1_MultiSiteB1_R_FV_42f34b52efc14701904e2bd69b949ebb_287">#REF!</definedName>
    <definedName name="_vena_MultiSiteS1_MultiSiteB1_R_FV_42f34b52efc14701904e2bd69b949ebb_288">#REF!</definedName>
    <definedName name="_vena_MultiSiteS1_MultiSiteB1_R_FV_42f34b52efc14701904e2bd69b949ebb_289">#REF!</definedName>
    <definedName name="_vena_MultiSiteS1_MultiSiteB1_R_FV_42f34b52efc14701904e2bd69b949ebb_290">#REF!</definedName>
    <definedName name="_vena_MultiSiteS1_MultiSiteB1_R_FV_42f34b52efc14701904e2bd69b949ebb_291">#REF!</definedName>
    <definedName name="_vena_MultiSiteS1_MultiSiteB1_R_FV_42f34b52efc14701904e2bd69b949ebb_292">#REF!</definedName>
    <definedName name="_vena_MultiSiteS1_MultiSiteB1_R_FV_42f34b52efc14701904e2bd69b949ebb_293">#REF!</definedName>
    <definedName name="_vena_MultiSiteS1_MultiSiteB1_R_FV_42f34b52efc14701904e2bd69b949ebb_294">#REF!</definedName>
    <definedName name="_vena_MultiSiteS1_MultiSiteB1_R_FV_42f34b52efc14701904e2bd69b949ebb_295">#REF!</definedName>
    <definedName name="_vena_MultiSiteS1_MultiSiteB1_R_FV_42f34b52efc14701904e2bd69b949ebb_296">#REF!</definedName>
    <definedName name="_vena_MultiSiteS1_MultiSiteB1_R_FV_42f34b52efc14701904e2bd69b949ebb_297">#REF!</definedName>
    <definedName name="_vena_MultiSiteS1_MultiSiteB1_R_FV_42f34b52efc14701904e2bd69b949ebb_298">#REF!</definedName>
    <definedName name="_vena_MultiSiteS1_MultiSiteB1_R_FV_42f34b52efc14701904e2bd69b949ebb_299">#REF!</definedName>
    <definedName name="_vena_MultiSiteS1_MultiSiteB1_R_FV_42f34b52efc14701904e2bd69b949ebb_3">#REF!</definedName>
    <definedName name="_vena_MultiSiteS1_MultiSiteB1_R_FV_42f34b52efc14701904e2bd69b949ebb_300">#REF!</definedName>
    <definedName name="_vena_MultiSiteS1_MultiSiteB1_R_FV_42f34b52efc14701904e2bd69b949ebb_301">#REF!</definedName>
    <definedName name="_vena_MultiSiteS1_MultiSiteB1_R_FV_42f34b52efc14701904e2bd69b949ebb_302">#REF!</definedName>
    <definedName name="_vena_MultiSiteS1_MultiSiteB1_R_FV_42f34b52efc14701904e2bd69b949ebb_303">#REF!</definedName>
    <definedName name="_vena_MultiSiteS1_MultiSiteB1_R_FV_42f34b52efc14701904e2bd69b949ebb_304">#REF!</definedName>
    <definedName name="_vena_MultiSiteS1_MultiSiteB1_R_FV_42f34b52efc14701904e2bd69b949ebb_305">#REF!</definedName>
    <definedName name="_vena_MultiSiteS1_MultiSiteB1_R_FV_42f34b52efc14701904e2bd69b949ebb_306">#REF!</definedName>
    <definedName name="_vena_MultiSiteS1_MultiSiteB1_R_FV_42f34b52efc14701904e2bd69b949ebb_307">#REF!</definedName>
    <definedName name="_vena_MultiSiteS1_MultiSiteB1_R_FV_42f34b52efc14701904e2bd69b949ebb_308">#REF!</definedName>
    <definedName name="_vena_MultiSiteS1_MultiSiteB1_R_FV_42f34b52efc14701904e2bd69b949ebb_309">#REF!</definedName>
    <definedName name="_vena_MultiSiteS1_MultiSiteB1_R_FV_42f34b52efc14701904e2bd69b949ebb_310">#REF!</definedName>
    <definedName name="_vena_MultiSiteS1_MultiSiteB1_R_FV_42f34b52efc14701904e2bd69b949ebb_311">#REF!</definedName>
    <definedName name="_vena_MultiSiteS1_MultiSiteB1_R_FV_42f34b52efc14701904e2bd69b949ebb_312">#REF!</definedName>
    <definedName name="_vena_MultiSiteS1_MultiSiteB1_R_FV_42f34b52efc14701904e2bd69b949ebb_313">#REF!</definedName>
    <definedName name="_vena_MultiSiteS1_MultiSiteB1_R_FV_42f34b52efc14701904e2bd69b949ebb_314">#REF!</definedName>
    <definedName name="_vena_MultiSiteS1_MultiSiteB1_R_FV_42f34b52efc14701904e2bd69b949ebb_315">#REF!</definedName>
    <definedName name="_vena_MultiSiteS1_MultiSiteB1_R_FV_42f34b52efc14701904e2bd69b949ebb_316">#REF!</definedName>
    <definedName name="_vena_MultiSiteS1_MultiSiteB1_R_FV_42f34b52efc14701904e2bd69b949ebb_317">#REF!</definedName>
    <definedName name="_vena_MultiSiteS1_MultiSiteB1_R_FV_42f34b52efc14701904e2bd69b949ebb_318">#REF!</definedName>
    <definedName name="_vena_MultiSiteS1_MultiSiteB1_R_FV_42f34b52efc14701904e2bd69b949ebb_319">#REF!</definedName>
    <definedName name="_vena_MultiSiteS1_MultiSiteB1_R_FV_42f34b52efc14701904e2bd69b949ebb_320">#REF!</definedName>
    <definedName name="_vena_MultiSiteS1_MultiSiteB1_R_FV_42f34b52efc14701904e2bd69b949ebb_321">#REF!</definedName>
    <definedName name="_vena_MultiSiteS1_MultiSiteB1_R_FV_42f34b52efc14701904e2bd69b949ebb_322">#REF!</definedName>
    <definedName name="_vena_MultiSiteS1_MultiSiteB1_R_FV_42f34b52efc14701904e2bd69b949ebb_323">#REF!</definedName>
    <definedName name="_vena_MultiSiteS1_MultiSiteB1_R_FV_42f34b52efc14701904e2bd69b949ebb_324">#REF!</definedName>
    <definedName name="_vena_MultiSiteS1_MultiSiteB1_R_FV_42f34b52efc14701904e2bd69b949ebb_325">#REF!</definedName>
    <definedName name="_vena_MultiSiteS1_MultiSiteB1_R_FV_42f34b52efc14701904e2bd69b949ebb_326">#REF!</definedName>
    <definedName name="_vena_MultiSiteS1_MultiSiteB1_R_FV_42f34b52efc14701904e2bd69b949ebb_327">#REF!</definedName>
    <definedName name="_vena_MultiSiteS1_MultiSiteB1_R_FV_42f34b52efc14701904e2bd69b949ebb_328">#REF!</definedName>
    <definedName name="_vena_MultiSiteS1_MultiSiteB1_R_FV_42f34b52efc14701904e2bd69b949ebb_329">#REF!</definedName>
    <definedName name="_vena_MultiSiteS1_MultiSiteB1_R_FV_42f34b52efc14701904e2bd69b949ebb_330">#REF!</definedName>
    <definedName name="_vena_MultiSiteS1_MultiSiteB1_R_FV_42f34b52efc14701904e2bd69b949ebb_331">#REF!</definedName>
    <definedName name="_vena_MultiSiteS1_MultiSiteB1_R_FV_42f34b52efc14701904e2bd69b949ebb_332">#REF!</definedName>
    <definedName name="_vena_MultiSiteS1_MultiSiteB1_R_FV_42f34b52efc14701904e2bd69b949ebb_333">#REF!</definedName>
    <definedName name="_vena_MultiSiteS1_MultiSiteB1_R_FV_42f34b52efc14701904e2bd69b949ebb_334">#REF!</definedName>
    <definedName name="_vena_MultiSiteS1_MultiSiteB1_R_FV_42f34b52efc14701904e2bd69b949ebb_335">#REF!</definedName>
    <definedName name="_vena_MultiSiteS1_MultiSiteB1_R_FV_42f34b52efc14701904e2bd69b949ebb_336">#REF!</definedName>
    <definedName name="_vena_MultiSiteS1_MultiSiteB1_R_FV_42f34b52efc14701904e2bd69b949ebb_337">#REF!</definedName>
    <definedName name="_vena_MultiSiteS1_MultiSiteB1_R_FV_42f34b52efc14701904e2bd69b949ebb_338">#REF!</definedName>
    <definedName name="_vena_MultiSiteS1_MultiSiteB1_R_FV_42f34b52efc14701904e2bd69b949ebb_339">#REF!</definedName>
    <definedName name="_vena_MultiSiteS1_MultiSiteB1_R_FV_42f34b52efc14701904e2bd69b949ebb_340">#REF!</definedName>
    <definedName name="_vena_MultiSiteS1_MultiSiteB1_R_FV_42f34b52efc14701904e2bd69b949ebb_341">#REF!</definedName>
    <definedName name="_vena_MultiSiteS1_MultiSiteB1_R_FV_42f34b52efc14701904e2bd69b949ebb_342">#REF!</definedName>
    <definedName name="_vena_MultiSiteS1_MultiSiteB1_R_FV_42f34b52efc14701904e2bd69b949ebb_344">#REF!</definedName>
    <definedName name="_vena_MultiSiteS1_MultiSiteB1_R_FV_42f34b52efc14701904e2bd69b949ebb_345">#REF!</definedName>
    <definedName name="_vena_MultiSiteS1_MultiSiteB1_R_FV_42f34b52efc14701904e2bd69b949ebb_346">#REF!</definedName>
    <definedName name="_vena_MultiSiteS1_MultiSiteB1_R_FV_42f34b52efc14701904e2bd69b949ebb_349">#REF!</definedName>
    <definedName name="_vena_MultiSiteS1_MultiSiteB1_R_FV_42f34b52efc14701904e2bd69b949ebb_350">#REF!</definedName>
    <definedName name="_vena_MultiSiteS1_MultiSiteB1_R_FV_42f34b52efc14701904e2bd69b949ebb_351">#REF!</definedName>
    <definedName name="_vena_MultiSiteS1_MultiSiteB1_R_FV_42f34b52efc14701904e2bd69b949ebb_352">#REF!</definedName>
    <definedName name="_vena_MultiSiteS1_MultiSiteB1_R_FV_42f34b52efc14701904e2bd69b949ebb_353">#REF!</definedName>
    <definedName name="_vena_MultiSiteS1_MultiSiteB1_R_FV_42f34b52efc14701904e2bd69b949ebb_354">#REF!</definedName>
    <definedName name="_vena_MultiSiteS1_MultiSiteB1_R_FV_42f34b52efc14701904e2bd69b949ebb_355">#REF!</definedName>
    <definedName name="_vena_MultiSiteS1_MultiSiteB1_R_FV_42f34b52efc14701904e2bd69b949ebb_356">#REF!</definedName>
    <definedName name="_vena_MultiSiteS1_MultiSiteB1_R_FV_42f34b52efc14701904e2bd69b949ebb_357">#REF!</definedName>
    <definedName name="_vena_MultiSiteS1_MultiSiteB1_R_FV_42f34b52efc14701904e2bd69b949ebb_358">#REF!</definedName>
    <definedName name="_vena_MultiSiteS1_MultiSiteB1_R_FV_42f34b52efc14701904e2bd69b949ebb_359">#REF!</definedName>
    <definedName name="_vena_MultiSiteS1_MultiSiteB1_R_FV_42f34b52efc14701904e2bd69b949ebb_360">#REF!</definedName>
    <definedName name="_vena_MultiSiteS1_MultiSiteB1_R_FV_42f34b52efc14701904e2bd69b949ebb_361">#REF!</definedName>
    <definedName name="_vena_MultiSiteS1_MultiSiteB1_R_FV_42f34b52efc14701904e2bd69b949ebb_362">#REF!</definedName>
    <definedName name="_vena_MultiSiteS1_MultiSiteB1_R_FV_42f34b52efc14701904e2bd69b949ebb_363">#REF!</definedName>
    <definedName name="_vena_MultiSiteS1_MultiSiteB1_R_FV_42f34b52efc14701904e2bd69b949ebb_364">#REF!</definedName>
    <definedName name="_vena_MultiSiteS1_MultiSiteB1_R_FV_42f34b52efc14701904e2bd69b949ebb_365">#REF!</definedName>
    <definedName name="_vena_MultiSiteS1_MultiSiteB1_R_FV_42f34b52efc14701904e2bd69b949ebb_366">#REF!</definedName>
    <definedName name="_vena_MultiSiteS1_MultiSiteB1_R_FV_42f34b52efc14701904e2bd69b949ebb_367">#REF!</definedName>
    <definedName name="_vena_MultiSiteS1_MultiSiteB1_R_FV_42f34b52efc14701904e2bd69b949ebb_368">#REF!</definedName>
    <definedName name="_vena_MultiSiteS1_MultiSiteB1_R_FV_42f34b52efc14701904e2bd69b949ebb_369">#REF!</definedName>
    <definedName name="_vena_MultiSiteS1_MultiSiteB1_R_FV_42f34b52efc14701904e2bd69b949ebb_370">#REF!</definedName>
    <definedName name="_vena_MultiSiteS1_MultiSiteB1_R_FV_42f34b52efc14701904e2bd69b949ebb_371">#REF!</definedName>
    <definedName name="_vena_MultiSiteS1_MultiSiteB1_R_FV_42f34b52efc14701904e2bd69b949ebb_372">#REF!</definedName>
    <definedName name="_vena_MultiSiteS1_MultiSiteB1_R_FV_42f34b52efc14701904e2bd69b949ebb_373">#REF!</definedName>
    <definedName name="_vena_MultiSiteS1_MultiSiteB1_R_FV_42f34b52efc14701904e2bd69b949ebb_374">#REF!</definedName>
    <definedName name="_vena_MultiSiteS1_MultiSiteB1_R_FV_42f34b52efc14701904e2bd69b949ebb_375">#REF!</definedName>
    <definedName name="_vena_MultiSiteS1_MultiSiteB1_R_FV_42f34b52efc14701904e2bd69b949ebb_376">#REF!</definedName>
    <definedName name="_vena_MultiSiteS1_MultiSiteB1_R_FV_42f34b52efc14701904e2bd69b949ebb_377">#REF!</definedName>
    <definedName name="_vena_MultiSiteS1_MultiSiteB1_R_FV_42f34b52efc14701904e2bd69b949ebb_378">#REF!</definedName>
    <definedName name="_vena_MultiSiteS1_MultiSiteB1_R_FV_42f34b52efc14701904e2bd69b949ebb_379">#REF!</definedName>
    <definedName name="_vena_MultiSiteS1_MultiSiteB1_R_FV_42f34b52efc14701904e2bd69b949ebb_380">#REF!</definedName>
    <definedName name="_vena_MultiSiteS1_MultiSiteB1_R_FV_42f34b52efc14701904e2bd69b949ebb_381">#REF!</definedName>
    <definedName name="_vena_MultiSiteS1_MultiSiteB1_R_FV_42f34b52efc14701904e2bd69b949ebb_382">#REF!</definedName>
    <definedName name="_vena_MultiSiteS1_MultiSiteB1_R_FV_42f34b52efc14701904e2bd69b949ebb_383">#REF!</definedName>
    <definedName name="_vena_MultiSiteS1_MultiSiteB1_R_FV_42f34b52efc14701904e2bd69b949ebb_384">#REF!</definedName>
    <definedName name="_vena_MultiSiteS1_MultiSiteB1_R_FV_42f34b52efc14701904e2bd69b949ebb_385">#REF!</definedName>
    <definedName name="_vena_MultiSiteS1_MultiSiteB1_R_FV_42f34b52efc14701904e2bd69b949ebb_386">#REF!</definedName>
    <definedName name="_vena_MultiSiteS1_MultiSiteB1_R_FV_42f34b52efc14701904e2bd69b949ebb_387">#REF!</definedName>
    <definedName name="_vena_MultiSiteS1_MultiSiteB1_R_FV_42f34b52efc14701904e2bd69b949ebb_388">#REF!</definedName>
    <definedName name="_vena_MultiSiteS1_MultiSiteB1_R_FV_42f34b52efc14701904e2bd69b949ebb_389">#REF!</definedName>
    <definedName name="_vena_MultiSiteS1_MultiSiteB1_R_FV_42f34b52efc14701904e2bd69b949ebb_390">#REF!</definedName>
    <definedName name="_vena_MultiSiteS1_MultiSiteB1_R_FV_42f34b52efc14701904e2bd69b949ebb_391">#REF!</definedName>
    <definedName name="_vena_MultiSiteS1_MultiSiteB1_R_FV_42f34b52efc14701904e2bd69b949ebb_392">#REF!</definedName>
    <definedName name="_vena_MultiSiteS1_MultiSiteB1_R_FV_42f34b52efc14701904e2bd69b949ebb_393">#REF!</definedName>
    <definedName name="_vena_MultiSiteS1_MultiSiteB1_R_FV_42f34b52efc14701904e2bd69b949ebb_394">#REF!</definedName>
    <definedName name="_vena_MultiSiteS1_MultiSiteB1_R_FV_42f34b52efc14701904e2bd69b949ebb_395">#REF!</definedName>
    <definedName name="_vena_MultiSiteS1_MultiSiteB1_R_FV_42f34b52efc14701904e2bd69b949ebb_396">#REF!</definedName>
    <definedName name="_vena_MultiSiteS1_MultiSiteB1_R_FV_42f34b52efc14701904e2bd69b949ebb_397">#REF!</definedName>
    <definedName name="_vena_MultiSiteS1_MultiSiteB1_R_FV_42f34b52efc14701904e2bd69b949ebb_398">#REF!</definedName>
    <definedName name="_vena_MultiSiteS1_MultiSiteB1_R_FV_42f34b52efc14701904e2bd69b949ebb_399">#REF!</definedName>
    <definedName name="_vena_MultiSiteS1_MultiSiteB1_R_FV_42f34b52efc14701904e2bd69b949ebb_400">#REF!</definedName>
    <definedName name="_vena_MultiSiteS1_MultiSiteB1_R_FV_42f34b52efc14701904e2bd69b949ebb_401">#REF!</definedName>
    <definedName name="_vena_MultiSiteS1_MultiSiteB1_R_FV_42f34b52efc14701904e2bd69b949ebb_402">#REF!</definedName>
    <definedName name="_vena_MultiSiteS1_MultiSiteB1_R_FV_42f34b52efc14701904e2bd69b949ebb_403">#REF!</definedName>
    <definedName name="_vena_MultiSiteS1_MultiSiteB1_R_FV_42f34b52efc14701904e2bd69b949ebb_404">#REF!</definedName>
    <definedName name="_vena_MultiSiteS1_MultiSiteB2_C_4_720177941095776277">#REF!</definedName>
    <definedName name="_vena_MultiSiteS1_MultiSiteB2_C_8_720177941309685782">#REF!</definedName>
    <definedName name="_vena_MultiSiteS1_MultiSiteB2_C_FV_56493ffece784c5db4cd0fd3b40a250d">#REF!</definedName>
    <definedName name="_vena_MultiSiteS1_MultiSiteB2_C_FV_e3545e3dcc52420a84dcdae3a23a4597">#REF!</definedName>
    <definedName name="_vena_MultiSiteS1_MultiSiteB2_R_5_1034677560876597249">#REF!</definedName>
    <definedName name="_vena_MultiSiteS1_MultiSiteB2_R_5_1039687585003864064">#REF!</definedName>
    <definedName name="_vena_MultiSiteS1_MultiSiteB2_R_5_1052836905319923712">#REF!</definedName>
    <definedName name="_vena_MultiSiteS1_MultiSiteB2_R_5_1052837083040710656">#REF!</definedName>
    <definedName name="_vena_MultiSiteS1_MultiSiteB2_R_5_1057844211415121920">#REF!</definedName>
    <definedName name="_vena_MultiSiteS1_MultiSiteB2_R_5_1059971777734246400">#REF!</definedName>
    <definedName name="_vena_MultiSiteS1_MultiSiteB2_R_5_1062510140765372417">#REF!</definedName>
    <definedName name="_vena_MultiSiteS1_MultiSiteB2_R_5_1062510234340425728">#REF!</definedName>
    <definedName name="_vena_MultiSiteS1_MultiSiteB2_R_5_1062510313575022592">#REF!</definedName>
    <definedName name="_vena_MultiSiteS1_MultiSiteB2_R_5_1062510391693934592">#REF!</definedName>
    <definedName name="_vena_MultiSiteS1_MultiSiteB2_R_5_1062510470005915648">#REF!</definedName>
    <definedName name="_vena_MultiSiteS1_MultiSiteB2_R_5_721231448376606720">#REF!</definedName>
    <definedName name="_vena_MultiSiteS1_MultiSiteB2_R_5_721231448380801024">#REF!</definedName>
    <definedName name="_vena_MultiSiteS1_MultiSiteB2_R_5_721231448384995329">#REF!</definedName>
    <definedName name="_vena_MultiSiteS1_MultiSiteB2_R_5_721231448384995331">#REF!</definedName>
    <definedName name="_vena_MultiSiteS1_MultiSiteB2_R_5_721231448384995333">#REF!</definedName>
    <definedName name="_vena_MultiSiteS1_MultiSiteB2_R_5_721231448389189633">#REF!</definedName>
    <definedName name="_vena_MultiSiteS1_MultiSiteB2_R_5_721231448389189635">#REF!</definedName>
    <definedName name="_vena_MultiSiteS1_MultiSiteB2_R_5_721231448393383937">#REF!</definedName>
    <definedName name="_vena_MultiSiteS1_MultiSiteB2_R_5_721231448393383939">#REF!</definedName>
    <definedName name="_vena_MultiSiteS1_MultiSiteB2_R_5_721231448393383941">#REF!</definedName>
    <definedName name="_vena_MultiSiteS1_MultiSiteB2_R_5_721231448397578241">#REF!</definedName>
    <definedName name="_vena_MultiSiteS1_MultiSiteB2_R_5_721231448397578243">#REF!</definedName>
    <definedName name="_vena_MultiSiteS1_MultiSiteB2_R_5_721231448401772545">#REF!</definedName>
    <definedName name="_vena_MultiSiteS1_MultiSiteB2_R_5_721231448401772547">#REF!</definedName>
    <definedName name="_vena_MultiSiteS1_MultiSiteB2_R_5_721231448401772549">#REF!</definedName>
    <definedName name="_vena_MultiSiteS1_MultiSiteB2_R_5_721231448405966849">#REF!</definedName>
    <definedName name="_vena_MultiSiteS1_MultiSiteB2_R_5_721231448405966851">#REF!</definedName>
    <definedName name="_vena_MultiSiteS1_MultiSiteB2_R_5_721231448410161153">#REF!</definedName>
    <definedName name="_vena_MultiSiteS1_MultiSiteB2_R_5_721231448410161155">#REF!</definedName>
    <definedName name="_vena_MultiSiteS1_MultiSiteB2_R_5_721231448410161157">#REF!</definedName>
    <definedName name="_vena_MultiSiteS1_MultiSiteB2_R_5_721231448414355457">#REF!</definedName>
    <definedName name="_vena_MultiSiteS1_MultiSiteB2_R_5_721231448414355459">#REF!</definedName>
    <definedName name="_vena_MultiSiteS1_MultiSiteB2_R_5_721231448414355461">#REF!</definedName>
    <definedName name="_vena_MultiSiteS1_MultiSiteB2_R_5_721231448418549761">#REF!</definedName>
    <definedName name="_vena_MultiSiteS1_MultiSiteB2_R_5_721231448418549763">#REF!</definedName>
    <definedName name="_vena_MultiSiteS1_MultiSiteB2_R_5_721231448422744065">#REF!</definedName>
    <definedName name="_vena_MultiSiteS1_MultiSiteB2_R_5_721231448422744067">#REF!</definedName>
    <definedName name="_vena_MultiSiteS1_MultiSiteB2_R_5_721231448422744069">#REF!</definedName>
    <definedName name="_vena_MultiSiteS1_MultiSiteB2_R_5_721231448426938369">#REF!</definedName>
    <definedName name="_vena_MultiSiteS1_MultiSiteB2_R_5_721231448426938371">#REF!</definedName>
    <definedName name="_vena_MultiSiteS1_MultiSiteB2_R_5_721231448431132673">#REF!</definedName>
    <definedName name="_vena_MultiSiteS1_MultiSiteB2_R_5_721231448431132675">#REF!</definedName>
    <definedName name="_vena_MultiSiteS1_MultiSiteB2_R_5_721231448431132677">#REF!</definedName>
    <definedName name="_vena_MultiSiteS1_MultiSiteB2_R_5_721231448435326977">#REF!</definedName>
    <definedName name="_vena_MultiSiteS1_MultiSiteB2_R_5_721231448435326979">#REF!</definedName>
    <definedName name="_vena_MultiSiteS1_MultiSiteB2_R_5_721231448439521281">#REF!</definedName>
    <definedName name="_vena_MultiSiteS1_MultiSiteB2_R_5_721231448439521283">#REF!</definedName>
    <definedName name="_vena_MultiSiteS1_MultiSiteB2_R_5_721231448439521285">#REF!</definedName>
    <definedName name="_vena_MultiSiteS1_MultiSiteB2_R_5_721231448443715585">#REF!</definedName>
    <definedName name="_vena_MultiSiteS1_MultiSiteB2_R_5_721231448443715587">#REF!</definedName>
    <definedName name="_vena_MultiSiteS1_MultiSiteB2_R_5_721231448443715589">#REF!</definedName>
    <definedName name="_vena_MultiSiteS1_MultiSiteB2_R_5_721231448447909889">#REF!</definedName>
    <definedName name="_vena_MultiSiteS1_MultiSiteB2_R_5_721231448447909891">#REF!</definedName>
    <definedName name="_vena_MultiSiteS1_MultiSiteB2_R_5_721231448452104193">#REF!</definedName>
    <definedName name="_vena_MultiSiteS1_MultiSiteB2_R_5_721231448452104195">#REF!</definedName>
    <definedName name="_vena_MultiSiteS1_MultiSiteB2_R_5_721231448452104197">#REF!</definedName>
    <definedName name="_vena_MultiSiteS1_MultiSiteB2_R_5_721231448456298497">#REF!</definedName>
    <definedName name="_vena_MultiSiteS1_MultiSiteB2_R_5_721231448456298499">#REF!</definedName>
    <definedName name="_vena_MultiSiteS1_MultiSiteB2_R_5_721231448460492801">#REF!</definedName>
    <definedName name="_vena_MultiSiteS1_MultiSiteB2_R_5_721231448460492803">#REF!</definedName>
    <definedName name="_vena_MultiSiteS1_MultiSiteB2_R_5_721231448460492805">#REF!</definedName>
    <definedName name="_vena_MultiSiteS1_MultiSiteB2_R_5_721231448464687105">#REF!</definedName>
    <definedName name="_vena_MultiSiteS1_MultiSiteB2_R_5_721231448464687107">#REF!</definedName>
    <definedName name="_vena_MultiSiteS1_MultiSiteB2_R_5_721231448468881409">#REF!</definedName>
    <definedName name="_vena_MultiSiteS1_MultiSiteB2_R_5_721231448468881411">#REF!</definedName>
    <definedName name="_vena_MultiSiteS1_MultiSiteB2_R_5_721231448468881413">#REF!</definedName>
    <definedName name="_vena_MultiSiteS1_MultiSiteB2_R_5_721231448473075713">#REF!</definedName>
    <definedName name="_vena_MultiSiteS1_MultiSiteB2_R_5_721231448477270016">#REF!</definedName>
    <definedName name="_vena_MultiSiteS1_MultiSiteB2_R_5_721231448481464321">#REF!</definedName>
    <definedName name="_vena_MultiSiteS1_MultiSiteB2_R_5_721231448481464323">#REF!</definedName>
    <definedName name="_vena_MultiSiteS1_MultiSiteB2_R_5_721231448481464325">#REF!</definedName>
    <definedName name="_vena_MultiSiteS1_MultiSiteB2_R_5_721231448485658625">#REF!</definedName>
    <definedName name="_vena_MultiSiteS1_MultiSiteB2_R_5_721231448485658627">#REF!</definedName>
    <definedName name="_vena_MultiSiteS1_MultiSiteB2_R_5_721231448489852929">#REF!</definedName>
    <definedName name="_vena_MultiSiteS1_MultiSiteB2_R_5_721231448489852931">#REF!</definedName>
    <definedName name="_vena_MultiSiteS1_MultiSiteB2_R_5_721231448489852933">#REF!</definedName>
    <definedName name="_vena_MultiSiteS1_MultiSiteB2_R_5_721231448494047233">#REF!</definedName>
    <definedName name="_vena_MultiSiteS1_MultiSiteB2_R_5_721231448494047235">#REF!</definedName>
    <definedName name="_vena_MultiSiteS1_MultiSiteB2_R_5_721231448498241536">#REF!</definedName>
    <definedName name="_vena_MultiSiteS1_MultiSiteB2_R_5_721231448502435841">#REF!</definedName>
    <definedName name="_vena_MultiSiteS1_MultiSiteB2_R_5_721231448502435843">#REF!</definedName>
    <definedName name="_vena_MultiSiteS1_MultiSiteB2_R_5_721231448506630145">#REF!</definedName>
    <definedName name="_vena_MultiSiteS1_MultiSiteB2_R_5_721231448506630147">#REF!</definedName>
    <definedName name="_vena_MultiSiteS1_MultiSiteB2_R_5_721231448506630149">#REF!</definedName>
    <definedName name="_vena_MultiSiteS1_MultiSiteB2_R_5_721231448510824449">#REF!</definedName>
    <definedName name="_vena_MultiSiteS1_MultiSiteB2_R_5_721231448510824451">#REF!</definedName>
    <definedName name="_vena_MultiSiteS1_MultiSiteB2_R_5_721231448515018753">#REF!</definedName>
    <definedName name="_vena_MultiSiteS1_MultiSiteB2_R_5_721231448515018755">#REF!</definedName>
    <definedName name="_vena_MultiSiteS1_MultiSiteB2_R_5_721231448515018757">#REF!</definedName>
    <definedName name="_vena_MultiSiteS1_MultiSiteB2_R_5_721231448519213057">#REF!</definedName>
    <definedName name="_vena_MultiSiteS1_MultiSiteB2_R_5_721231448519213059">#REF!</definedName>
    <definedName name="_vena_MultiSiteS1_MultiSiteB2_R_5_721231448523407361">#REF!</definedName>
    <definedName name="_vena_MultiSiteS1_MultiSiteB2_R_5_721231448523407363">#REF!</definedName>
    <definedName name="_vena_MultiSiteS1_MultiSiteB2_R_5_721231448523407365">#REF!</definedName>
    <definedName name="_vena_MultiSiteS1_MultiSiteB2_R_5_721231448527601665">#REF!</definedName>
    <definedName name="_vena_MultiSiteS1_MultiSiteB2_R_5_721231448527601667">#REF!</definedName>
    <definedName name="_vena_MultiSiteS1_MultiSiteB2_R_5_721231448531795969">#REF!</definedName>
    <definedName name="_vena_MultiSiteS1_MultiSiteB2_R_5_721231448535990272">#REF!</definedName>
    <definedName name="_vena_MultiSiteS1_MultiSiteB2_R_5_721231448535990274">#REF!</definedName>
    <definedName name="_vena_MultiSiteS1_MultiSiteB2_R_5_721231448540184577">#REF!</definedName>
    <definedName name="_vena_MultiSiteS1_MultiSiteB2_R_5_721231448540184579">#REF!</definedName>
    <definedName name="_vena_MultiSiteS1_MultiSiteB2_R_5_721231448540184581">#REF!</definedName>
    <definedName name="_vena_MultiSiteS1_MultiSiteB2_R_5_721231448544378881">#REF!</definedName>
    <definedName name="_vena_MultiSiteS1_MultiSiteB2_R_5_721231448544378883">#REF!</definedName>
    <definedName name="_vena_MultiSiteS1_MultiSiteB2_R_5_721231448548573185">#REF!</definedName>
    <definedName name="_vena_MultiSiteS1_MultiSiteB2_R_5_721231448548573187">#REF!</definedName>
    <definedName name="_vena_MultiSiteS1_MultiSiteB2_R_5_721231448548573189">#REF!</definedName>
    <definedName name="_vena_MultiSiteS1_MultiSiteB2_R_5_721231448552767489">#REF!</definedName>
    <definedName name="_vena_MultiSiteS1_MultiSiteB2_R_5_721231448552767491">#REF!</definedName>
    <definedName name="_vena_MultiSiteS1_MultiSiteB2_R_5_721231448556961793">#REF!</definedName>
    <definedName name="_vena_MultiSiteS1_MultiSiteB2_R_5_721231448556961795">#REF!</definedName>
    <definedName name="_vena_MultiSiteS1_MultiSiteB2_R_5_721231448556961797">#REF!</definedName>
    <definedName name="_vena_MultiSiteS1_MultiSiteB2_R_5_721231448561156097">#REF!</definedName>
    <definedName name="_vena_MultiSiteS1_MultiSiteB2_R_5_721231448565350400">#REF!</definedName>
    <definedName name="_vena_MultiSiteS1_MultiSiteB2_R_5_721231448569544705">#REF!</definedName>
    <definedName name="_vena_MultiSiteS1_MultiSiteB2_R_5_721231448569544707">#REF!</definedName>
    <definedName name="_vena_MultiSiteS1_MultiSiteB2_R_5_721231448569544709">#REF!</definedName>
    <definedName name="_vena_MultiSiteS1_MultiSiteB2_R_5_721231448573739009">#REF!</definedName>
    <definedName name="_vena_MultiSiteS1_MultiSiteB2_R_5_721231448573739011">#REF!</definedName>
    <definedName name="_vena_MultiSiteS1_MultiSiteB2_R_5_721231448577933313">#REF!</definedName>
    <definedName name="_vena_MultiSiteS1_MultiSiteB2_R_5_721231448577933315">#REF!</definedName>
    <definedName name="_vena_MultiSiteS1_MultiSiteB2_R_5_721231448577933317">#REF!</definedName>
    <definedName name="_vena_MultiSiteS1_MultiSiteB2_R_5_721231448582127617">#REF!</definedName>
    <definedName name="_vena_MultiSiteS1_MultiSiteB2_R_5_721231448582127619">#REF!</definedName>
    <definedName name="_vena_MultiSiteS1_MultiSiteB2_R_5_721231448586321921">#REF!</definedName>
    <definedName name="_vena_MultiSiteS1_MultiSiteB2_R_5_721231448586321923">#REF!</definedName>
    <definedName name="_vena_MultiSiteS1_MultiSiteB2_R_5_721231448586321925">#REF!</definedName>
    <definedName name="_vena_MultiSiteS1_MultiSiteB2_R_5_721231448590516225">#REF!</definedName>
    <definedName name="_vena_MultiSiteS1_MultiSiteB2_R_5_721231448590516227">#REF!</definedName>
    <definedName name="_vena_MultiSiteS1_MultiSiteB2_R_5_721231448594710529">#REF!</definedName>
    <definedName name="_vena_MultiSiteS1_MultiSiteB2_R_5_721231448594710531">#REF!</definedName>
    <definedName name="_vena_MultiSiteS1_MultiSiteB2_R_5_721231448594710533">#REF!</definedName>
    <definedName name="_vena_MultiSiteS1_MultiSiteB2_R_5_721231448598904833">#REF!</definedName>
    <definedName name="_vena_MultiSiteS1_MultiSiteB2_R_5_721231448598904835">#REF!</definedName>
    <definedName name="_vena_MultiSiteS1_MultiSiteB2_R_5_721231448603099137">#REF!</definedName>
    <definedName name="_vena_MultiSiteS1_MultiSiteB2_R_5_721231448603099139">#REF!</definedName>
    <definedName name="_vena_MultiSiteS1_MultiSiteB2_R_5_721231448603099141">#REF!</definedName>
    <definedName name="_vena_MultiSiteS1_MultiSiteB2_R_5_721231448607293441">#REF!</definedName>
    <definedName name="_vena_MultiSiteS1_MultiSiteB2_R_5_721231448607293443">#REF!</definedName>
    <definedName name="_vena_MultiSiteS1_MultiSiteB2_R_5_721231448607293445">#REF!</definedName>
    <definedName name="_vena_MultiSiteS1_MultiSiteB2_R_5_721231448611487745">#REF!</definedName>
    <definedName name="_vena_MultiSiteS1_MultiSiteB2_R_5_721231448615682048">#REF!</definedName>
    <definedName name="_vena_MultiSiteS1_MultiSiteB2_R_5_721231448619876353">#REF!</definedName>
    <definedName name="_vena_MultiSiteS1_MultiSiteB2_R_5_721231448619876355">#REF!</definedName>
    <definedName name="_vena_MultiSiteS1_MultiSiteB2_R_5_721231448624070657">#REF!</definedName>
    <definedName name="_vena_MultiSiteS1_MultiSiteB2_R_5_721231448624070659">#REF!</definedName>
    <definedName name="_vena_MultiSiteS1_MultiSiteB2_R_5_721231448624070661">#REF!</definedName>
    <definedName name="_vena_MultiSiteS1_MultiSiteB2_R_5_721231448628264961">#REF!</definedName>
    <definedName name="_vena_MultiSiteS1_MultiSiteB2_R_5_721231448628264963">#REF!</definedName>
    <definedName name="_vena_MultiSiteS1_MultiSiteB2_R_5_721231448632459264">#REF!</definedName>
    <definedName name="_vena_MultiSiteS1_MultiSiteB2_R_5_721231448632459266">#REF!</definedName>
    <definedName name="_vena_MultiSiteS1_MultiSiteB2_R_5_721231448636653568">#REF!</definedName>
    <definedName name="_vena_MultiSiteS1_MultiSiteB2_R_5_721231448640847873">#REF!</definedName>
    <definedName name="_vena_MultiSiteS1_MultiSiteB2_R_5_721231448640847875">#REF!</definedName>
    <definedName name="_vena_MultiSiteS1_MultiSiteB2_R_5_721231448640847877">#REF!</definedName>
    <definedName name="_vena_MultiSiteS1_MultiSiteB2_R_5_721231448645042177">#REF!</definedName>
    <definedName name="_vena_MultiSiteS1_MultiSiteB2_R_5_721231448645042179">#REF!</definedName>
    <definedName name="_vena_MultiSiteS1_MultiSiteB2_R_5_721231448645042181">#REF!</definedName>
    <definedName name="_vena_MultiSiteS1_MultiSiteB2_R_5_721231448649236481">#REF!</definedName>
    <definedName name="_vena_MultiSiteS1_MultiSiteB2_R_5_721231448649236483">#REF!</definedName>
    <definedName name="_vena_MultiSiteS1_MultiSiteB2_R_5_721231448653430785">#REF!</definedName>
    <definedName name="_vena_MultiSiteS1_MultiSiteB2_R_5_721231448657625088">#REF!</definedName>
    <definedName name="_vena_MultiSiteS1_MultiSiteB2_R_5_721231448657625090">#REF!</definedName>
    <definedName name="_vena_MultiSiteS1_MultiSiteB2_R_5_721231448661819393">#REF!</definedName>
    <definedName name="_vena_MultiSiteS1_MultiSiteB2_R_5_721231448661819395">#REF!</definedName>
    <definedName name="_vena_MultiSiteS1_MultiSiteB2_R_5_721231448666013697">#REF!</definedName>
    <definedName name="_vena_MultiSiteS1_MultiSiteB2_R_5_721231448666013699">#REF!</definedName>
    <definedName name="_vena_MultiSiteS1_MultiSiteB2_R_5_721231448666013701">#REF!</definedName>
    <definedName name="_vena_MultiSiteS1_MultiSiteB2_R_5_721231448670208001">#REF!</definedName>
    <definedName name="_vena_MultiSiteS1_MultiSiteB2_R_5_721231448670208003">#REF!</definedName>
    <definedName name="_vena_MultiSiteS1_MultiSiteB2_R_5_721231448674402304">#REF!</definedName>
    <definedName name="_vena_MultiSiteS1_MultiSiteB2_R_5_721231448678596608">#REF!</definedName>
    <definedName name="_vena_MultiSiteS1_MultiSiteB2_R_5_721231448678596610">#REF!</definedName>
    <definedName name="_vena_MultiSiteS1_MultiSiteB2_R_5_721231448682790913">#REF!</definedName>
    <definedName name="_vena_MultiSiteS1_MultiSiteB2_R_5_721231448682790915">#REF!</definedName>
    <definedName name="_vena_MultiSiteS1_MultiSiteB2_R_5_721231448686985216">#REF!</definedName>
    <definedName name="_vena_MultiSiteS1_MultiSiteB2_R_5_721231448691179521">#REF!</definedName>
    <definedName name="_vena_MultiSiteS1_MultiSiteB2_R_5_721231448691179523">#REF!</definedName>
    <definedName name="_vena_MultiSiteS1_MultiSiteB2_R_5_721231448691179525">#REF!</definedName>
    <definedName name="_vena_MultiSiteS1_MultiSiteB2_R_5_721231448695373825">#REF!</definedName>
    <definedName name="_vena_MultiSiteS1_MultiSiteB2_R_5_721231448695373827">#REF!</definedName>
    <definedName name="_vena_MultiSiteS1_MultiSiteB2_R_5_721231448699568129">#REF!</definedName>
    <definedName name="_vena_MultiSiteS1_MultiSiteB2_R_5_721231448699568131">#REF!</definedName>
    <definedName name="_vena_MultiSiteS1_MultiSiteB2_R_5_721231448699568133">#REF!</definedName>
    <definedName name="_vena_MultiSiteS1_MultiSiteB2_R_5_721231448703762433">#REF!</definedName>
    <definedName name="_vena_MultiSiteS1_MultiSiteB2_R_5_721231448703762435">#REF!</definedName>
    <definedName name="_vena_MultiSiteS1_MultiSiteB2_R_5_721231448707956737">#REF!</definedName>
    <definedName name="_vena_MultiSiteS1_MultiSiteB2_R_5_721231448712151041">#REF!</definedName>
    <definedName name="_vena_MultiSiteS1_MultiSiteB2_R_5_721231448712151043">#REF!</definedName>
    <definedName name="_vena_MultiSiteS1_MultiSiteB2_R_5_721231448716345345">#REF!</definedName>
    <definedName name="_vena_MultiSiteS1_MultiSiteB2_R_5_721231448720539648">#REF!</definedName>
    <definedName name="_vena_MultiSiteS1_MultiSiteB2_R_5_721231448720539650">#REF!</definedName>
    <definedName name="_vena_MultiSiteS1_MultiSiteB2_R_5_721231448724733953">#REF!</definedName>
    <definedName name="_vena_MultiSiteS1_MultiSiteB2_R_5_721231448724733955">#REF!</definedName>
    <definedName name="_vena_MultiSiteS1_MultiSiteB2_R_5_721231448728928257">#REF!</definedName>
    <definedName name="_vena_MultiSiteS1_MultiSiteB2_R_5_721231448728928259">#REF!</definedName>
    <definedName name="_vena_MultiSiteS1_MultiSiteB2_R_5_721231448728928261">#REF!</definedName>
    <definedName name="_vena_MultiSiteS1_MultiSiteB2_R_5_721231448737316864">#REF!</definedName>
    <definedName name="_vena_MultiSiteS1_MultiSiteB2_R_5_721231448737316866">#REF!</definedName>
    <definedName name="_vena_MultiSiteS1_MultiSiteB2_R_5_721231448741511169">#REF!</definedName>
    <definedName name="_vena_MultiSiteS1_MultiSiteB2_R_5_721231448741511171">#REF!</definedName>
    <definedName name="_vena_MultiSiteS1_MultiSiteB2_R_5_721231448741511173">#REF!</definedName>
    <definedName name="_vena_MultiSiteS1_MultiSiteB2_R_5_721231448745705473">#REF!</definedName>
    <definedName name="_vena_MultiSiteS1_MultiSiteB2_R_5_721231448745705475">#REF!</definedName>
    <definedName name="_vena_MultiSiteS1_MultiSiteB2_R_5_721231448749899776">#REF!</definedName>
    <definedName name="_vena_MultiSiteS1_MultiSiteB2_R_5_721231448749899778">#REF!</definedName>
    <definedName name="_vena_MultiSiteS1_MultiSiteB2_R_5_721231448754094080">#REF!</definedName>
    <definedName name="_vena_MultiSiteS1_MultiSiteB2_R_5_721231448758288385">#REF!</definedName>
    <definedName name="_vena_MultiSiteS1_MultiSiteB2_R_5_721231448758288387">#REF!</definedName>
    <definedName name="_vena_MultiSiteS1_MultiSiteB2_R_5_749087830139076610">#REF!</definedName>
    <definedName name="_vena_MultiSiteS1_MultiSiteB2_R_5_749087864905531392">#REF!</definedName>
    <definedName name="_vena_MultiSiteS1_MultiSiteB2_R_5_749087910850461696">#REF!</definedName>
    <definedName name="_vena_MultiSiteS1_MultiSiteB2_R_5_749088060013281299">#REF!</definedName>
    <definedName name="_vena_MultiSiteS1_MultiSiteB2_R_5_749088115352797184">#REF!</definedName>
    <definedName name="_vena_MultiSiteS1_MultiSiteB2_R_5_749088180418248704">#REF!</definedName>
    <definedName name="_vena_MultiSiteS1_MultiSiteB2_R_5_749088587086036992">#REF!</definedName>
    <definedName name="_vena_MultiSiteS1_MultiSiteB2_R_5_749112547660267520">#REF!</definedName>
    <definedName name="_vena_MultiSiteS1_MultiSiteB2_R_5_749112608271368192">#REF!</definedName>
    <definedName name="_vena_MultiSiteS1_MultiSiteB2_R_5_764289229879115776">#REF!</definedName>
    <definedName name="_vena_MultiSiteS1_MultiSiteB2_R_5_765814190010531840">#REF!</definedName>
    <definedName name="_vena_MultiSiteS1_MultiSiteB2_R_5_765814447679340544">#REF!</definedName>
    <definedName name="_vena_MultiSiteS1_MultiSiteB2_R_5_766526426957873152">#REF!</definedName>
    <definedName name="_vena_MultiSiteS1_MultiSiteB2_R_5_820137883691253760">#REF!</definedName>
    <definedName name="_vena_MultiSiteS1_MultiSiteB2_R_5_826639481931038720">#REF!</definedName>
    <definedName name="_vena_MultiSiteS1_MultiSiteB2_R_5_829902262057828352">#REF!</definedName>
    <definedName name="_vena_MultiSiteS1_MultiSiteB2_R_5_845143360720863232">#REF!</definedName>
    <definedName name="_vena_MultiSiteS1_MultiSiteB2_R_5_851989668665229312">#REF!</definedName>
    <definedName name="_vena_MultiSiteS1_MultiSiteB2_R_5_888954560046039041">#REF!</definedName>
    <definedName name="_vena_MultiSiteS1_MultiSiteB2_R_5_896565875103760385">#REF!</definedName>
    <definedName name="_vena_MultiSiteS1_MultiSiteB2_R_5_946970774233284608">#REF!</definedName>
    <definedName name="_vena_MultiSiteS1_MultiSiteB2_R_5_951930561890746371">#REF!</definedName>
    <definedName name="_vena_MultiSiteS1_MultiSiteB2_R_5_951930655779848193">#REF!</definedName>
    <definedName name="_vena_MultiSiteS1_MultiSiteB2_R_5_951930778467565568">#REF!</definedName>
    <definedName name="_vena_MultiSiteS1_MultiSiteB2_R_5_990418799344877568">#REF!</definedName>
    <definedName name="_vena_MultiSiteS1_MultiSiteB3_C_8_720177941305491604">#REF!</definedName>
    <definedName name="_vena_MultiSiteS1_MultiSiteB3_C_8_720177941305491604_1">#REF!</definedName>
    <definedName name="_vena_MultiSiteS1_MultiSiteB3_C_8_720177941305491604_2">#REF!</definedName>
    <definedName name="_vena_MultiSiteS1_MultiSiteB3_C_8_720177941305491604_3">#REF!</definedName>
    <definedName name="_vena_MultiSiteS1_MultiSiteB3_C_8_720177941305491604_4">#REF!</definedName>
    <definedName name="_vena_MultiSiteS1_MultiSiteB3_C_8_720177941305491604_5">#REF!</definedName>
    <definedName name="_vena_MultiSiteS1_MultiSiteB3_C_FV_56493ffece784c5db4cd0fd3b40a250d_1">#REF!</definedName>
    <definedName name="_vena_MultiSiteS1_MultiSiteB3_C_FV_56493ffece784c5db4cd0fd3b40a250d_4">#REF!</definedName>
    <definedName name="_vena_MultiSiteS1_MultiSiteB3_C_FV_56493ffece784c5db4cd0fd3b40a250d_5">#REF!</definedName>
    <definedName name="_vena_MultiSiteS1_MultiSiteB3_C_FV_56493ffece784c5db4cd0fd3b40a250d_6">#REF!</definedName>
    <definedName name="_vena_MultiSiteS1_MultiSiteB3_C_FV_56493ffece784c5db4cd0fd3b40a250d_7">#REF!</definedName>
    <definedName name="_vena_MultiSiteS1_MultiSiteB3_C_FV_56493ffece784c5db4cd0fd3b40a250d_8">#REF!</definedName>
    <definedName name="_vena_MultiSiteS1_MultiSiteB3_C_FV_e1c3a244dc3d4f149ecdf7d748811086">#REF!</definedName>
    <definedName name="_vena_MultiSiteS1_MultiSiteB3_C_FV_e1c3a244dc3d4f149ecdf7d748811086_3">#REF!</definedName>
    <definedName name="_vena_MultiSiteS1_MultiSiteB3_C_FV_e1c3a244dc3d4f149ecdf7d748811086_4">#REF!</definedName>
    <definedName name="_vena_MultiSiteS1_MultiSiteB3_C_FV_e1c3a244dc3d4f149ecdf7d748811086_5">#REF!</definedName>
    <definedName name="_vena_MultiSiteS1_MultiSiteB3_C_FV_e1c3a244dc3d4f149ecdf7d748811086_6">#REF!</definedName>
    <definedName name="_vena_MultiSiteS1_MultiSiteB3_C_FV_e1c3a244dc3d4f149ecdf7d748811086_7">#REF!</definedName>
    <definedName name="_vena_MultiSiteS1_MultiSiteB3_C_FV_e3545e3dcc52420a84dcdae3a23a4597">#REF!</definedName>
    <definedName name="_vena_MultiSiteS1_MultiSiteB3_C_FV_e3545e3dcc52420a84dcdae3a23a4597_3">#REF!</definedName>
    <definedName name="_vena_MultiSiteS1_MultiSiteB3_C_FV_e3545e3dcc52420a84dcdae3a23a4597_4">#REF!</definedName>
    <definedName name="_vena_MultiSiteS1_MultiSiteB3_C_FV_e3545e3dcc52420a84dcdae3a23a4597_5">#REF!</definedName>
    <definedName name="_vena_MultiSiteS1_MultiSiteB3_C_FV_e3545e3dcc52420a84dcdae3a23a4597_6">#REF!</definedName>
    <definedName name="_vena_MultiSiteS1_MultiSiteB3_C_FV_e3545e3dcc52420a84dcdae3a23a4597_7">#REF!</definedName>
    <definedName name="_vena_MultiSiteS1_MultiSiteB3_R_5_720177941112553486">#REF!</definedName>
    <definedName name="_vena_MultiSiteS1_MultiSiteB3_R_5_720177941112553490">#REF!</definedName>
    <definedName name="_vena_MultiSiteS1_MultiSiteB4_C_8_720177941309685766">#REF!</definedName>
    <definedName name="_vena_MultiSiteS1_MultiSiteB4_C_8_720177941309685766_10">#REF!</definedName>
    <definedName name="_vena_MultiSiteS1_MultiSiteB4_C_8_720177941309685766_11">#REF!</definedName>
    <definedName name="_vena_MultiSiteS1_MultiSiteB4_C_8_720177941309685766_12">#REF!</definedName>
    <definedName name="_vena_MultiSiteS1_MultiSiteB4_C_8_720177941309685766_13">#REF!</definedName>
    <definedName name="_vena_MultiSiteS1_MultiSiteB4_C_8_720177941309685766_2">#REF!</definedName>
    <definedName name="_vena_MultiSiteS1_MultiSiteB4_C_8_720177941309685766_4">#REF!</definedName>
    <definedName name="_vena_MultiSiteS1_MultiSiteB4_C_8_720177941309685766_6">#REF!</definedName>
    <definedName name="_vena_MultiSiteS1_MultiSiteB4_C_8_720177941309685766_8">#REF!</definedName>
    <definedName name="_vena_MultiSiteS1_MultiSiteB4_C_8_720177941309685766_9">#REF!</definedName>
    <definedName name="_vena_MultiSiteS1_MultiSiteB4_C_FV_56493ffece784c5db4cd0fd3b40a250d">#REF!</definedName>
    <definedName name="_vena_MultiSiteS1_MultiSiteB4_C_FV_56493ffece784c5db4cd0fd3b40a250d_10">#REF!</definedName>
    <definedName name="_vena_MultiSiteS1_MultiSiteB4_C_FV_56493ffece784c5db4cd0fd3b40a250d_11">#REF!</definedName>
    <definedName name="_vena_MultiSiteS1_MultiSiteB4_C_FV_56493ffece784c5db4cd0fd3b40a250d_12">#REF!</definedName>
    <definedName name="_vena_MultiSiteS1_MultiSiteB4_C_FV_56493ffece784c5db4cd0fd3b40a250d_13">#REF!</definedName>
    <definedName name="_vena_MultiSiteS1_MultiSiteB4_C_FV_56493ffece784c5db4cd0fd3b40a250d_2">#REF!</definedName>
    <definedName name="_vena_MultiSiteS1_MultiSiteB4_C_FV_56493ffece784c5db4cd0fd3b40a250d_4">#REF!</definedName>
    <definedName name="_vena_MultiSiteS1_MultiSiteB4_C_FV_56493ffece784c5db4cd0fd3b40a250d_6">#REF!</definedName>
    <definedName name="_vena_MultiSiteS1_MultiSiteB4_C_FV_56493ffece784c5db4cd0fd3b40a250d_8">#REF!</definedName>
    <definedName name="_vena_MultiSiteS1_MultiSiteB4_C_FV_56493ffece784c5db4cd0fd3b40a250d_9">#REF!</definedName>
    <definedName name="_vena_MultiSiteS1_MultiSiteB4_C_FV_e1c3a244dc3d4f149ecdf7d748811086_10">#REF!</definedName>
    <definedName name="_vena_MultiSiteS1_MultiSiteB4_C_FV_e1c3a244dc3d4f149ecdf7d748811086_12">#REF!</definedName>
    <definedName name="_vena_MultiSiteS1_MultiSiteB4_C_FV_e1c3a244dc3d4f149ecdf7d748811086_14">#REF!</definedName>
    <definedName name="_vena_MultiSiteS1_MultiSiteB4_C_FV_e1c3a244dc3d4f149ecdf7d748811086_16">#REF!</definedName>
    <definedName name="_vena_MultiSiteS1_MultiSiteB4_C_FV_e1c3a244dc3d4f149ecdf7d748811086_17">#REF!</definedName>
    <definedName name="_vena_MultiSiteS1_MultiSiteB4_C_FV_e1c3a244dc3d4f149ecdf7d748811086_18">#REF!</definedName>
    <definedName name="_vena_MultiSiteS1_MultiSiteB4_C_FV_e1c3a244dc3d4f149ecdf7d748811086_19">#REF!</definedName>
    <definedName name="_vena_MultiSiteS1_MultiSiteB4_C_FV_e1c3a244dc3d4f149ecdf7d748811086_20">#REF!</definedName>
    <definedName name="_vena_MultiSiteS1_MultiSiteB4_C_FV_e1c3a244dc3d4f149ecdf7d748811086_21">#REF!</definedName>
    <definedName name="_vena_MultiSiteS1_MultiSiteB4_C_FV_e1c3a244dc3d4f149ecdf7d748811086_8">#REF!</definedName>
    <definedName name="_vena_MultiSiteS1_MultiSiteB4_C_FV_e3545e3dcc52420a84dcdae3a23a4597">#REF!</definedName>
    <definedName name="_vena_MultiSiteS1_MultiSiteB4_C_FV_e3545e3dcc52420a84dcdae3a23a4597_10">#REF!</definedName>
    <definedName name="_vena_MultiSiteS1_MultiSiteB4_C_FV_e3545e3dcc52420a84dcdae3a23a4597_11">#REF!</definedName>
    <definedName name="_vena_MultiSiteS1_MultiSiteB4_C_FV_e3545e3dcc52420a84dcdae3a23a4597_12">#REF!</definedName>
    <definedName name="_vena_MultiSiteS1_MultiSiteB4_C_FV_e3545e3dcc52420a84dcdae3a23a4597_13">#REF!</definedName>
    <definedName name="_vena_MultiSiteS1_MultiSiteB4_C_FV_e3545e3dcc52420a84dcdae3a23a4597_2">#REF!</definedName>
    <definedName name="_vena_MultiSiteS1_MultiSiteB4_C_FV_e3545e3dcc52420a84dcdae3a23a4597_4">#REF!</definedName>
    <definedName name="_vena_MultiSiteS1_MultiSiteB4_C_FV_e3545e3dcc52420a84dcdae3a23a4597_6">#REF!</definedName>
    <definedName name="_vena_MultiSiteS1_MultiSiteB4_C_FV_e3545e3dcc52420a84dcdae3a23a4597_8">#REF!</definedName>
    <definedName name="_vena_MultiSiteS1_MultiSiteB4_C_FV_e3545e3dcc52420a84dcdae3a23a4597_9">#REF!</definedName>
    <definedName name="_vena_MultiSiteS1_MultiSiteB4_R_5_720177941099970694">#REF!</definedName>
    <definedName name="_vena_MultiSiteS1_P_3_720177941083193402" comment="*">#REF!</definedName>
    <definedName name="_vena_MultiSiteS1_P_6_720177941255159927" comment="*">#REF!</definedName>
    <definedName name="_vena_MultiSiteS1_P_7_720177941267742850" comment="*">#REF!</definedName>
    <definedName name="_vena_MYPS1_MYPB1_C_8_720177941305491604">MYP!#REF!</definedName>
    <definedName name="_vena_MYPS1_MYPB1_C_8_720177941305491604_1">MYP!#REF!</definedName>
    <definedName name="_vena_MYPS1_MYPB1_C_8_720177941305491604_2">MYP!#REF!</definedName>
    <definedName name="_vena_MYPS1_MYPB1_C_8_720177941305491604_3">MYP!#REF!</definedName>
    <definedName name="_vena_MYPS1_MYPB1_C_8_720177941305491604_4">MYP!#REF!</definedName>
    <definedName name="_vena_MYPS1_MYPB1_C_8_720177941305491604_5">MYP!#REF!</definedName>
    <definedName name="_vena_MYPS1_MYPB1_C_8_720177941309685820">MYP!#REF!</definedName>
    <definedName name="_vena_MYPS1_MYPB1_C_FV_56493ffece784c5db4cd0fd3b40a250d">MYP!#REF!</definedName>
    <definedName name="_vena_MYPS1_MYPB1_C_FV_56493ffece784c5db4cd0fd3b40a250d_1">MYP!#REF!</definedName>
    <definedName name="_vena_MYPS1_MYPB1_C_FV_56493ffece784c5db4cd0fd3b40a250d_2">MYP!#REF!</definedName>
    <definedName name="_vena_MYPS1_MYPB1_C_FV_56493ffece784c5db4cd0fd3b40a250d_3">MYP!#REF!</definedName>
    <definedName name="_vena_MYPS1_MYPB1_C_FV_56493ffece784c5db4cd0fd3b40a250d_4">MYP!#REF!</definedName>
    <definedName name="_vena_MYPS1_MYPB1_C_FV_56493ffece784c5db4cd0fd3b40a250d_5">MYP!#REF!</definedName>
    <definedName name="_vena_MYPS1_MYPB1_C_FV_56493ffece784c5db4cd0fd3b40a250d_6">MYP!#REF!</definedName>
    <definedName name="_vena_MYPS1_MYPB1_C_FV_e1c3a244dc3d4f149ecdf7d748811086">MYP!#REF!</definedName>
    <definedName name="_vena_MYPS1_MYPB1_C_FV_e1c3a244dc3d4f149ecdf7d748811086_1">MYP!#REF!</definedName>
    <definedName name="_vena_MYPS1_MYPB1_C_FV_e1c3a244dc3d4f149ecdf7d748811086_2">MYP!#REF!</definedName>
    <definedName name="_vena_MYPS1_MYPB1_C_FV_e1c3a244dc3d4f149ecdf7d748811086_3">MYP!#REF!</definedName>
    <definedName name="_vena_MYPS1_MYPB1_C_FV_e1c3a244dc3d4f149ecdf7d748811086_4">MYP!#REF!</definedName>
    <definedName name="_vena_MYPS1_MYPB1_C_FV_e1c3a244dc3d4f149ecdf7d748811086_5">MYP!#REF!</definedName>
    <definedName name="_vena_MYPS1_MYPB1_C_FV_e1c3a244dc3d4f149ecdf7d748811086_6">MYP!#REF!</definedName>
    <definedName name="_vena_MYPS1_MYPB1_C_FV_e3545e3dcc52420a84dcdae3a23a4597">MYP!#REF!</definedName>
    <definedName name="_vena_MYPS1_MYPB1_C_FV_e3545e3dcc52420a84dcdae3a23a4597_1">MYP!#REF!</definedName>
    <definedName name="_vena_MYPS1_MYPB1_C_FV_e3545e3dcc52420a84dcdae3a23a4597_2">MYP!#REF!</definedName>
    <definedName name="_vena_MYPS1_MYPB1_C_FV_e3545e3dcc52420a84dcdae3a23a4597_3">MYP!#REF!</definedName>
    <definedName name="_vena_MYPS1_MYPB1_C_FV_e3545e3dcc52420a84dcdae3a23a4597_4">MYP!#REF!</definedName>
    <definedName name="_vena_MYPS1_MYPB1_C_FV_e3545e3dcc52420a84dcdae3a23a4597_5">MYP!#REF!</definedName>
    <definedName name="_vena_MYPS1_MYPB1_C_FV_e3545e3dcc52420a84dcdae3a23a4597_6">MYP!#REF!</definedName>
    <definedName name="_vena_MYPS1_MYPB1_R_5_720177941099970669">MYP!#REF!</definedName>
    <definedName name="_vena_MYPS1_MYPB1_R_5_720177941104164898">MYP!#REF!</definedName>
    <definedName name="_vena_MYPS1_MYPB1_R_5_720177941104164901">MYP!#REF!</definedName>
    <definedName name="_vena_MYPS1_MYPB1_R_5_720177941104164983">MYP!#REF!</definedName>
    <definedName name="_vena_MYPS1_MYPB1_R_5_720177941104164991">MYP!#REF!</definedName>
    <definedName name="_vena_MYPS1_MYPB1_R_5_720177941104164996">MYP!#REF!</definedName>
    <definedName name="_vena_MYPS1_MYPB1_R_5_720177941112553481">MYP!#REF!</definedName>
    <definedName name="_vena_MYPS1_MYPB1_R_5_720177941112553512">MYP!#REF!</definedName>
    <definedName name="_vena_MYPS1_MYPB1_R_5_720177941116747842">MYP!#REF!</definedName>
    <definedName name="_vena_MYPS1_MYPB1_R_5_720177941116747917">MYP!#REF!</definedName>
    <definedName name="_vena_MYPS1_MYPB1_R_5_720177941116747920">MYP!#REF!</definedName>
    <definedName name="_vena_MYPS1_MYPB1_R_5_720177941120942166">MYP!#REF!</definedName>
    <definedName name="_vena_MYPS1_MYPB1_R_5_720177941125136495">MYP!#REF!</definedName>
    <definedName name="_vena_MYPS1_MYPB1_R_5_720177941129330772">MYP!#REF!</definedName>
    <definedName name="_vena_MYPS1_MYPB1_R_5_720177941129330775">MYP!#REF!</definedName>
    <definedName name="_vena_MYPS1_MYPB1_R_5_720177941133525048">MYP!#REF!</definedName>
    <definedName name="_vena_MYPS1_MYPB1_R_5_720177941133525051">MYP!#REF!</definedName>
    <definedName name="_vena_MYPS1_MYPB1_R_5_720177941137719437">MYP!#REF!</definedName>
    <definedName name="_vena_MYPS1_MYPB1_R_5_720177941141913614">MYP!#REF!</definedName>
    <definedName name="_vena_MYPS1_MYPB1_R_5_720177941141913621">MYP!#REF!</definedName>
    <definedName name="_vena_MYPS1_MYPB1_R_FV_42f34b52efc14701904e2bd69b949ebb">MYP!#REF!</definedName>
    <definedName name="_vena_MYPS1_MYPB1_R_FV_42f34b52efc14701904e2bd69b949ebb_114">MYP!#REF!</definedName>
    <definedName name="_vena_MYPS1_MYPB1_R_FV_42f34b52efc14701904e2bd69b949ebb_115">MYP!#REF!</definedName>
    <definedName name="_vena_MYPS1_MYPB1_R_FV_42f34b52efc14701904e2bd69b949ebb_116">MYP!#REF!</definedName>
    <definedName name="_vena_MYPS1_MYPB1_R_FV_42f34b52efc14701904e2bd69b949ebb_117">MYP!#REF!</definedName>
    <definedName name="_vena_MYPS1_MYPB1_R_FV_42f34b52efc14701904e2bd69b949ebb_118">MYP!#REF!</definedName>
    <definedName name="_vena_MYPS1_MYPB1_R_FV_42f34b52efc14701904e2bd69b949ebb_119">MYP!#REF!</definedName>
    <definedName name="_vena_MYPS1_MYPB1_R_FV_42f34b52efc14701904e2bd69b949ebb_121">MYP!#REF!</definedName>
    <definedName name="_vena_MYPS1_MYPB1_R_FV_42f34b52efc14701904e2bd69b949ebb_123">MYP!#REF!</definedName>
    <definedName name="_vena_MYPS1_MYPB1_R_FV_42f34b52efc14701904e2bd69b949ebb_124">MYP!#REF!</definedName>
    <definedName name="_vena_MYPS1_MYPB1_R_FV_42f34b52efc14701904e2bd69b949ebb_125">MYP!#REF!</definedName>
    <definedName name="_vena_MYPS1_MYPB1_R_FV_42f34b52efc14701904e2bd69b949ebb_126">MYP!#REF!</definedName>
    <definedName name="_vena_MYPS1_MYPB1_R_FV_42f34b52efc14701904e2bd69b949ebb_127">MYP!#REF!</definedName>
    <definedName name="_vena_MYPS1_MYPB1_R_FV_42f34b52efc14701904e2bd69b949ebb_128">MYP!#REF!</definedName>
    <definedName name="_vena_MYPS1_MYPB1_R_FV_42f34b52efc14701904e2bd69b949ebb_129">MYP!#REF!</definedName>
    <definedName name="_vena_MYPS1_MYPB1_R_FV_42f34b52efc14701904e2bd69b949ebb_130">MYP!#REF!</definedName>
    <definedName name="_vena_MYPS1_MYPB1_R_FV_42f34b52efc14701904e2bd69b949ebb_131">MYP!#REF!</definedName>
    <definedName name="_vena_MYPS1_MYPB1_R_FV_42f34b52efc14701904e2bd69b949ebb_132">MYP!#REF!</definedName>
    <definedName name="_vena_MYPS1_MYPB1_R_FV_42f34b52efc14701904e2bd69b949ebb_133">MYP!#REF!</definedName>
    <definedName name="_vena_MYPS1_MYPB1_R_FV_42f34b52efc14701904e2bd69b949ebb_134">MYP!#REF!</definedName>
    <definedName name="_vena_MYPS1_MYPB1_R_FV_42f34b52efc14701904e2bd69b949ebb_135">MYP!#REF!</definedName>
    <definedName name="_vena_MYPS1_MYPB1_R_FV_42f34b52efc14701904e2bd69b949ebb_136">MYP!#REF!</definedName>
    <definedName name="_vena_MYPS1_MYPB1_R_FV_42f34b52efc14701904e2bd69b949ebb_137">MYP!#REF!</definedName>
    <definedName name="_vena_MYPS1_MYPB1_R_FV_42f34b52efc14701904e2bd69b949ebb_138">MYP!#REF!</definedName>
    <definedName name="_vena_MYPS1_MYPB1_R_FV_42f34b52efc14701904e2bd69b949ebb_139">MYP!#REF!</definedName>
    <definedName name="_vena_MYPS1_MYPB1_R_FV_42f34b52efc14701904e2bd69b949ebb_140">MYP!#REF!</definedName>
    <definedName name="_vena_MYPS1_MYPB1_R_FV_42f34b52efc14701904e2bd69b949ebb_141">MYP!#REF!</definedName>
    <definedName name="_vena_MYPS1_MYPB1_R_FV_42f34b52efc14701904e2bd69b949ebb_142">MYP!#REF!</definedName>
    <definedName name="_vena_MYPS1_MYPB1_R_FV_42f34b52efc14701904e2bd69b949ebb_143">MYP!#REF!</definedName>
    <definedName name="_vena_MYPS1_MYPB1_R_FV_42f34b52efc14701904e2bd69b949ebb_144">MYP!#REF!</definedName>
    <definedName name="_vena_MYPS1_MYPB1_R_FV_42f34b52efc14701904e2bd69b949ebb_145">MYP!#REF!</definedName>
    <definedName name="_vena_MYPS1_MYPB1_R_FV_42f34b52efc14701904e2bd69b949ebb_146">MYP!#REF!</definedName>
    <definedName name="_vena_MYPS1_MYPB1_R_FV_42f34b52efc14701904e2bd69b949ebb_147">MYP!#REF!</definedName>
    <definedName name="_vena_MYPS1_MYPB1_R_FV_42f34b52efc14701904e2bd69b949ebb_148">MYP!#REF!</definedName>
    <definedName name="_vena_MYPS1_MYPB1_R_FV_42f34b52efc14701904e2bd69b949ebb_149">MYP!#REF!</definedName>
    <definedName name="_vena_MYPS1_MYPB1_R_FV_42f34b52efc14701904e2bd69b949ebb_150">MYP!#REF!</definedName>
    <definedName name="_vena_MYPS1_MYPB1_R_FV_42f34b52efc14701904e2bd69b949ebb_151">MYP!#REF!</definedName>
    <definedName name="_vena_MYPS1_MYPB1_R_FV_42f34b52efc14701904e2bd69b949ebb_152">MYP!#REF!</definedName>
    <definedName name="_vena_MYPS1_MYPB1_R_FV_42f34b52efc14701904e2bd69b949ebb_153">MYP!#REF!</definedName>
    <definedName name="_vena_MYPS1_MYPB1_R_FV_42f34b52efc14701904e2bd69b949ebb_154">MYP!#REF!</definedName>
    <definedName name="_vena_MYPS1_MYPB1_R_FV_42f34b52efc14701904e2bd69b949ebb_155">MYP!#REF!</definedName>
    <definedName name="_vena_MYPS1_MYPB1_R_FV_42f34b52efc14701904e2bd69b949ebb_156">MYP!#REF!</definedName>
    <definedName name="_vena_MYPS1_MYPB1_R_FV_42f34b52efc14701904e2bd69b949ebb_157">MYP!#REF!</definedName>
    <definedName name="_vena_MYPS1_MYPB1_R_FV_42f34b52efc14701904e2bd69b949ebb_158">MYP!#REF!</definedName>
    <definedName name="_vena_MYPS1_MYPB1_R_FV_42f34b52efc14701904e2bd69b949ebb_159">MYP!#REF!</definedName>
    <definedName name="_vena_MYPS1_MYPB1_R_FV_42f34b52efc14701904e2bd69b949ebb_160">MYP!#REF!</definedName>
    <definedName name="_vena_MYPS1_MYPB1_R_FV_42f34b52efc14701904e2bd69b949ebb_161">MYP!#REF!</definedName>
    <definedName name="_vena_MYPS1_MYPB1_R_FV_42f34b52efc14701904e2bd69b949ebb_162">MYP!#REF!</definedName>
    <definedName name="_vena_MYPS1_MYPB1_R_FV_42f34b52efc14701904e2bd69b949ebb_163">MYP!#REF!</definedName>
    <definedName name="_vena_MYPS1_MYPB1_R_FV_42f34b52efc14701904e2bd69b949ebb_164">MYP!#REF!</definedName>
    <definedName name="_vena_MYPS1_MYPB1_R_FV_42f34b52efc14701904e2bd69b949ebb_165">MYP!#REF!</definedName>
    <definedName name="_vena_MYPS1_MYPB1_R_FV_42f34b52efc14701904e2bd69b949ebb_166">MYP!#REF!</definedName>
    <definedName name="_vena_MYPS1_MYPB1_R_FV_42f34b52efc14701904e2bd69b949ebb_167">MYP!#REF!</definedName>
    <definedName name="_vena_MYPS1_MYPB1_R_FV_42f34b52efc14701904e2bd69b949ebb_168">MYP!#REF!</definedName>
    <definedName name="_vena_MYPS1_MYPB1_R_FV_42f34b52efc14701904e2bd69b949ebb_169">MYP!#REF!</definedName>
    <definedName name="_vena_MYPS1_MYPB1_R_FV_42f34b52efc14701904e2bd69b949ebb_170">MYP!#REF!</definedName>
    <definedName name="_vena_MYPS1_MYPB1_R_FV_42f34b52efc14701904e2bd69b949ebb_171">MYP!#REF!</definedName>
    <definedName name="_vena_MYPS1_MYPB1_R_FV_42f34b52efc14701904e2bd69b949ebb_172">MYP!#REF!</definedName>
    <definedName name="_vena_MYPS1_MYPB1_R_FV_42f34b52efc14701904e2bd69b949ebb_173">MYP!#REF!</definedName>
    <definedName name="_vena_MYPS1_MYPB1_R_FV_42f34b52efc14701904e2bd69b949ebb_174">MYP!#REF!</definedName>
    <definedName name="_vena_MYPS1_MYPB1_R_FV_42f34b52efc14701904e2bd69b949ebb_175">MYP!#REF!</definedName>
    <definedName name="_vena_MYPS1_MYPB1_R_FV_42f34b52efc14701904e2bd69b949ebb_176">MYP!#REF!</definedName>
    <definedName name="_vena_MYPS1_MYPB1_R_FV_42f34b52efc14701904e2bd69b949ebb_177">MYP!#REF!</definedName>
    <definedName name="_vena_MYPS1_MYPB1_R_FV_42f34b52efc14701904e2bd69b949ebb_178">MYP!#REF!</definedName>
    <definedName name="_vena_MYPS1_MYPB1_R_FV_42f34b52efc14701904e2bd69b949ebb_179">MYP!#REF!</definedName>
    <definedName name="_vena_MYPS1_MYPB1_R_FV_42f34b52efc14701904e2bd69b949ebb_180">MYP!#REF!</definedName>
    <definedName name="_vena_MYPS1_MYPB1_R_FV_42f34b52efc14701904e2bd69b949ebb_181">MYP!#REF!</definedName>
    <definedName name="_vena_MYPS1_MYPB1_R_FV_42f34b52efc14701904e2bd69b949ebb_182">MYP!#REF!</definedName>
    <definedName name="_vena_MYPS1_MYPB1_R_FV_42f34b52efc14701904e2bd69b949ebb_183">MYP!#REF!</definedName>
    <definedName name="_vena_MYPS1_MYPB1_R_FV_42f34b52efc14701904e2bd69b949ebb_184">MYP!#REF!</definedName>
    <definedName name="_vena_MYPS1_MYPB1_R_FV_42f34b52efc14701904e2bd69b949ebb_185">MYP!#REF!</definedName>
    <definedName name="_vena_MYPS1_MYPB1_R_FV_42f34b52efc14701904e2bd69b949ebb_186">MYP!#REF!</definedName>
    <definedName name="_vena_MYPS1_MYPB1_R_FV_42f34b52efc14701904e2bd69b949ebb_187">MYP!#REF!</definedName>
    <definedName name="_vena_MYPS1_MYPB1_R_FV_42f34b52efc14701904e2bd69b949ebb_188">MYP!#REF!</definedName>
    <definedName name="_vena_MYPS1_MYPB1_R_FV_42f34b52efc14701904e2bd69b949ebb_189">MYP!#REF!</definedName>
    <definedName name="_vena_MYPS1_MYPB1_R_FV_42f34b52efc14701904e2bd69b949ebb_190">MYP!#REF!</definedName>
    <definedName name="_vena_MYPS1_MYPB1_R_FV_42f34b52efc14701904e2bd69b949ebb_191">MYP!#REF!</definedName>
    <definedName name="_vena_MYPS1_MYPB1_R_FV_42f34b52efc14701904e2bd69b949ebb_192">MYP!#REF!</definedName>
    <definedName name="_vena_MYPS1_MYPB1_R_FV_42f34b52efc14701904e2bd69b949ebb_193">MYP!#REF!</definedName>
    <definedName name="_vena_MYPS1_MYPB1_R_FV_42f34b52efc14701904e2bd69b949ebb_194">MYP!#REF!</definedName>
    <definedName name="_vena_MYPS1_MYPB1_R_FV_42f34b52efc14701904e2bd69b949ebb_195">MYP!#REF!</definedName>
    <definedName name="_vena_MYPS1_MYPB1_R_FV_42f34b52efc14701904e2bd69b949ebb_196">MYP!#REF!</definedName>
    <definedName name="_vena_MYPS1_MYPB1_R_FV_42f34b52efc14701904e2bd69b949ebb_197">MYP!#REF!</definedName>
    <definedName name="_vena_MYPS1_MYPB1_R_FV_42f34b52efc14701904e2bd69b949ebb_198">MYP!#REF!</definedName>
    <definedName name="_vena_MYPS1_MYPB1_R_FV_42f34b52efc14701904e2bd69b949ebb_199">MYP!#REF!</definedName>
    <definedName name="_vena_MYPS1_MYPB1_R_FV_42f34b52efc14701904e2bd69b949ebb_2">MYP!#REF!</definedName>
    <definedName name="_vena_MYPS1_MYPB1_R_FV_42f34b52efc14701904e2bd69b949ebb_200">MYP!#REF!</definedName>
    <definedName name="_vena_MYPS1_MYPB1_R_FV_42f34b52efc14701904e2bd69b949ebb_201">MYP!#REF!</definedName>
    <definedName name="_vena_MYPS1_MYPB1_R_FV_42f34b52efc14701904e2bd69b949ebb_202">MYP!#REF!</definedName>
    <definedName name="_vena_MYPS1_MYPB1_R_FV_42f34b52efc14701904e2bd69b949ebb_203">MYP!#REF!</definedName>
    <definedName name="_vena_MYPS1_MYPB1_R_FV_42f34b52efc14701904e2bd69b949ebb_204">MYP!#REF!</definedName>
    <definedName name="_vena_MYPS1_MYPB1_R_FV_42f34b52efc14701904e2bd69b949ebb_205">MYP!#REF!</definedName>
    <definedName name="_vena_MYPS1_MYPB1_R_FV_42f34b52efc14701904e2bd69b949ebb_206">MYP!#REF!</definedName>
    <definedName name="_vena_MYPS1_MYPB1_R_FV_42f34b52efc14701904e2bd69b949ebb_207">MYP!#REF!</definedName>
    <definedName name="_vena_MYPS1_MYPB1_R_FV_42f34b52efc14701904e2bd69b949ebb_208">MYP!#REF!</definedName>
    <definedName name="_vena_MYPS1_MYPB1_R_FV_42f34b52efc14701904e2bd69b949ebb_209">MYP!#REF!</definedName>
    <definedName name="_vena_MYPS1_MYPB1_R_FV_42f34b52efc14701904e2bd69b949ebb_210">MYP!#REF!</definedName>
    <definedName name="_vena_MYPS1_MYPB1_R_FV_42f34b52efc14701904e2bd69b949ebb_211">MYP!#REF!</definedName>
    <definedName name="_vena_MYPS1_MYPB1_R_FV_42f34b52efc14701904e2bd69b949ebb_212">MYP!#REF!</definedName>
    <definedName name="_vena_MYPS1_MYPB1_R_FV_42f34b52efc14701904e2bd69b949ebb_213">MYP!#REF!</definedName>
    <definedName name="_vena_MYPS1_MYPB1_R_FV_42f34b52efc14701904e2bd69b949ebb_214">MYP!#REF!</definedName>
    <definedName name="_vena_MYPS1_MYPB1_R_FV_42f34b52efc14701904e2bd69b949ebb_215">MYP!#REF!</definedName>
    <definedName name="_vena_MYPS1_MYPB1_R_FV_42f34b52efc14701904e2bd69b949ebb_216">MYP!#REF!</definedName>
    <definedName name="_vena_MYPS1_MYPB1_R_FV_42f34b52efc14701904e2bd69b949ebb_217">MYP!#REF!</definedName>
    <definedName name="_vena_MYPS1_MYPB1_R_FV_42f34b52efc14701904e2bd69b949ebb_218">MYP!#REF!</definedName>
    <definedName name="_vena_MYPS1_MYPB1_R_FV_42f34b52efc14701904e2bd69b949ebb_219">MYP!#REF!</definedName>
    <definedName name="_vena_MYPS1_MYPB1_R_FV_42f34b52efc14701904e2bd69b949ebb_220">MYP!#REF!</definedName>
    <definedName name="_vena_MYPS1_MYPB1_R_FV_42f34b52efc14701904e2bd69b949ebb_221">MYP!#REF!</definedName>
    <definedName name="_vena_MYPS1_MYPB1_R_FV_42f34b52efc14701904e2bd69b949ebb_222">MYP!#REF!</definedName>
    <definedName name="_vena_MYPS1_MYPB1_R_FV_42f34b52efc14701904e2bd69b949ebb_223">MYP!#REF!</definedName>
    <definedName name="_vena_MYPS1_MYPB1_R_FV_42f34b52efc14701904e2bd69b949ebb_224">MYP!#REF!</definedName>
    <definedName name="_vena_MYPS1_MYPB1_R_FV_42f34b52efc14701904e2bd69b949ebb_225">MYP!#REF!</definedName>
    <definedName name="_vena_MYPS1_MYPB1_R_FV_42f34b52efc14701904e2bd69b949ebb_226">MYP!#REF!</definedName>
    <definedName name="_vena_MYPS1_MYPB1_R_FV_42f34b52efc14701904e2bd69b949ebb_227">MYP!#REF!</definedName>
    <definedName name="_vena_MYPS1_MYPB1_R_FV_42f34b52efc14701904e2bd69b949ebb_229">MYP!#REF!</definedName>
    <definedName name="_vena_MYPS1_MYPB1_R_FV_42f34b52efc14701904e2bd69b949ebb_230">MYP!#REF!</definedName>
    <definedName name="_vena_MYPS1_MYPB1_R_FV_42f34b52efc14701904e2bd69b949ebb_231">MYP!#REF!</definedName>
    <definedName name="_vena_MYPS1_MYPB1_R_FV_42f34b52efc14701904e2bd69b949ebb_233">MYP!#REF!</definedName>
    <definedName name="_vena_MYPS1_MYPB1_R_FV_42f34b52efc14701904e2bd69b949ebb_235">MYP!#REF!</definedName>
    <definedName name="_vena_MYPS1_MYPB1_R_FV_42f34b52efc14701904e2bd69b949ebb_236">MYP!#REF!</definedName>
    <definedName name="_vena_MYPS1_MYPB1_R_FV_42f34b52efc14701904e2bd69b949ebb_237">MYP!#REF!</definedName>
    <definedName name="_vena_MYPS1_MYPB1_R_FV_42f34b52efc14701904e2bd69b949ebb_238">MYP!#REF!</definedName>
    <definedName name="_vena_MYPS1_MYPB1_R_FV_42f34b52efc14701904e2bd69b949ebb_239">MYP!#REF!</definedName>
    <definedName name="_vena_MYPS1_MYPB1_R_FV_42f34b52efc14701904e2bd69b949ebb_240">MYP!#REF!</definedName>
    <definedName name="_vena_MYPS1_MYPB1_R_FV_42f34b52efc14701904e2bd69b949ebb_241">MYP!#REF!</definedName>
    <definedName name="_vena_MYPS1_MYPB1_R_FV_42f34b52efc14701904e2bd69b949ebb_242">MYP!#REF!</definedName>
    <definedName name="_vena_MYPS1_MYPB1_R_FV_42f34b52efc14701904e2bd69b949ebb_243">MYP!#REF!</definedName>
    <definedName name="_vena_MYPS1_MYPB1_R_FV_42f34b52efc14701904e2bd69b949ebb_244">MYP!#REF!</definedName>
    <definedName name="_vena_MYPS1_MYPB1_R_FV_42f34b52efc14701904e2bd69b949ebb_245">MYP!#REF!</definedName>
    <definedName name="_vena_MYPS1_MYPB1_R_FV_42f34b52efc14701904e2bd69b949ebb_246">MYP!#REF!</definedName>
    <definedName name="_vena_MYPS1_MYPB1_R_FV_42f34b52efc14701904e2bd69b949ebb_247">MYP!#REF!</definedName>
    <definedName name="_vena_MYPS1_MYPB1_R_FV_42f34b52efc14701904e2bd69b949ebb_248">MYP!#REF!</definedName>
    <definedName name="_vena_MYPS1_MYPB1_R_FV_42f34b52efc14701904e2bd69b949ebb_249">MYP!#REF!</definedName>
    <definedName name="_vena_MYPS1_MYPB1_R_FV_42f34b52efc14701904e2bd69b949ebb_250">MYP!#REF!</definedName>
    <definedName name="_vena_MYPS1_MYPB1_R_FV_42f34b52efc14701904e2bd69b949ebb_251">MYP!#REF!</definedName>
    <definedName name="_vena_MYPS1_MYPB1_R_FV_42f34b52efc14701904e2bd69b949ebb_252">MYP!#REF!</definedName>
    <definedName name="_vena_MYPS1_MYPB1_R_FV_42f34b52efc14701904e2bd69b949ebb_253">MYP!#REF!</definedName>
    <definedName name="_vena_MYPS1_MYPB1_R_FV_42f34b52efc14701904e2bd69b949ebb_254">MYP!#REF!</definedName>
    <definedName name="_vena_MYPS1_MYPB1_R_FV_42f34b52efc14701904e2bd69b949ebb_255">MYP!#REF!</definedName>
    <definedName name="_vena_MYPS1_MYPB1_R_FV_42f34b52efc14701904e2bd69b949ebb_256">MYP!#REF!</definedName>
    <definedName name="_vena_MYPS1_MYPB1_R_FV_42f34b52efc14701904e2bd69b949ebb_257">MYP!#REF!</definedName>
    <definedName name="_vena_MYPS1_MYPB1_R_FV_42f34b52efc14701904e2bd69b949ebb_258">MYP!#REF!</definedName>
    <definedName name="_vena_MYPS1_MYPB1_R_FV_42f34b52efc14701904e2bd69b949ebb_259">MYP!#REF!</definedName>
    <definedName name="_vena_MYPS1_MYPB1_R_FV_42f34b52efc14701904e2bd69b949ebb_260">MYP!#REF!</definedName>
    <definedName name="_vena_MYPS1_MYPB1_R_FV_42f34b52efc14701904e2bd69b949ebb_261">MYP!#REF!</definedName>
    <definedName name="_vena_MYPS1_MYPB1_R_FV_42f34b52efc14701904e2bd69b949ebb_262">MYP!#REF!</definedName>
    <definedName name="_vena_MYPS1_MYPB1_R_FV_42f34b52efc14701904e2bd69b949ebb_263">MYP!#REF!</definedName>
    <definedName name="_vena_MYPS1_MYPB1_R_FV_42f34b52efc14701904e2bd69b949ebb_264">MYP!#REF!</definedName>
    <definedName name="_vena_MYPS1_MYPB1_R_FV_42f34b52efc14701904e2bd69b949ebb_265">MYP!#REF!</definedName>
    <definedName name="_vena_MYPS1_MYPB1_R_FV_42f34b52efc14701904e2bd69b949ebb_266">MYP!#REF!</definedName>
    <definedName name="_vena_MYPS1_MYPB1_R_FV_42f34b52efc14701904e2bd69b949ebb_267">MYP!#REF!</definedName>
    <definedName name="_vena_MYPS1_MYPB1_R_FV_42f34b52efc14701904e2bd69b949ebb_268">MYP!#REF!</definedName>
    <definedName name="_vena_MYPS1_MYPB1_R_FV_42f34b52efc14701904e2bd69b949ebb_269">MYP!#REF!</definedName>
    <definedName name="_vena_MYPS1_MYPB1_R_FV_42f34b52efc14701904e2bd69b949ebb_270">MYP!#REF!</definedName>
    <definedName name="_vena_MYPS1_MYPB1_R_FV_42f34b52efc14701904e2bd69b949ebb_271">MYP!#REF!</definedName>
    <definedName name="_vena_MYPS1_MYPB1_R_FV_42f34b52efc14701904e2bd69b949ebb_272">MYP!#REF!</definedName>
    <definedName name="_vena_MYPS1_MYPB1_R_FV_42f34b52efc14701904e2bd69b949ebb_273">MYP!#REF!</definedName>
    <definedName name="_vena_MYPS1_MYPB1_R_FV_42f34b52efc14701904e2bd69b949ebb_274">MYP!#REF!</definedName>
    <definedName name="_vena_MYPS1_MYPB1_R_FV_42f34b52efc14701904e2bd69b949ebb_275">MYP!#REF!</definedName>
    <definedName name="_vena_MYPS1_MYPB1_R_FV_42f34b52efc14701904e2bd69b949ebb_276">MYP!#REF!</definedName>
    <definedName name="_vena_MYPS1_MYPB1_R_FV_42f34b52efc14701904e2bd69b949ebb_277">MYP!#REF!</definedName>
    <definedName name="_vena_MYPS1_MYPB1_R_FV_42f34b52efc14701904e2bd69b949ebb_278">MYP!#REF!</definedName>
    <definedName name="_vena_MYPS1_MYPB1_R_FV_42f34b52efc14701904e2bd69b949ebb_279">MYP!#REF!</definedName>
    <definedName name="_vena_MYPS1_MYPB1_R_FV_42f34b52efc14701904e2bd69b949ebb_280">MYP!#REF!</definedName>
    <definedName name="_vena_MYPS1_MYPB1_R_FV_42f34b52efc14701904e2bd69b949ebb_281">MYP!#REF!</definedName>
    <definedName name="_vena_MYPS1_MYPB1_R_FV_42f34b52efc14701904e2bd69b949ebb_282">MYP!#REF!</definedName>
    <definedName name="_vena_MYPS1_MYPB1_R_FV_42f34b52efc14701904e2bd69b949ebb_283">MYP!#REF!</definedName>
    <definedName name="_vena_MYPS1_MYPB1_R_FV_42f34b52efc14701904e2bd69b949ebb_284">MYP!#REF!</definedName>
    <definedName name="_vena_MYPS1_MYPB1_R_FV_42f34b52efc14701904e2bd69b949ebb_285">MYP!#REF!</definedName>
    <definedName name="_vena_MYPS1_MYPB1_R_FV_42f34b52efc14701904e2bd69b949ebb_286">MYP!#REF!</definedName>
    <definedName name="_vena_MYPS1_MYPB1_R_FV_42f34b52efc14701904e2bd69b949ebb_287">MYP!#REF!</definedName>
    <definedName name="_vena_MYPS1_MYPB1_R_FV_42f34b52efc14701904e2bd69b949ebb_288">MYP!#REF!</definedName>
    <definedName name="_vena_MYPS1_MYPB1_R_FV_42f34b52efc14701904e2bd69b949ebb_289">MYP!#REF!</definedName>
    <definedName name="_vena_MYPS1_MYPB1_R_FV_42f34b52efc14701904e2bd69b949ebb_290">MYP!#REF!</definedName>
    <definedName name="_vena_MYPS1_MYPB1_R_FV_42f34b52efc14701904e2bd69b949ebb_291">MYP!#REF!</definedName>
    <definedName name="_vena_MYPS1_MYPB1_R_FV_42f34b52efc14701904e2bd69b949ebb_292">MYP!#REF!</definedName>
    <definedName name="_vena_MYPS1_MYPB1_R_FV_42f34b52efc14701904e2bd69b949ebb_293">MYP!#REF!</definedName>
    <definedName name="_vena_MYPS1_MYPB1_R_FV_42f34b52efc14701904e2bd69b949ebb_294">MYP!#REF!</definedName>
    <definedName name="_vena_MYPS1_MYPB1_R_FV_42f34b52efc14701904e2bd69b949ebb_295">MYP!#REF!</definedName>
    <definedName name="_vena_MYPS1_MYPB1_R_FV_42f34b52efc14701904e2bd69b949ebb_296">MYP!#REF!</definedName>
    <definedName name="_vena_MYPS1_MYPB1_R_FV_42f34b52efc14701904e2bd69b949ebb_297">MYP!#REF!</definedName>
    <definedName name="_vena_MYPS1_MYPB1_R_FV_42f34b52efc14701904e2bd69b949ebb_298">MYP!#REF!</definedName>
    <definedName name="_vena_MYPS1_MYPB1_R_FV_42f34b52efc14701904e2bd69b949ebb_299">MYP!#REF!</definedName>
    <definedName name="_vena_MYPS1_MYPB1_R_FV_42f34b52efc14701904e2bd69b949ebb_3">MYP!#REF!</definedName>
    <definedName name="_vena_MYPS1_MYPB1_R_FV_42f34b52efc14701904e2bd69b949ebb_300">MYP!#REF!</definedName>
    <definedName name="_vena_MYPS1_MYPB1_R_FV_42f34b52efc14701904e2bd69b949ebb_301">MYP!#REF!</definedName>
    <definedName name="_vena_MYPS1_MYPB1_R_FV_42f34b52efc14701904e2bd69b949ebb_302">MYP!#REF!</definedName>
    <definedName name="_vena_MYPS1_MYPB1_R_FV_42f34b52efc14701904e2bd69b949ebb_303">MYP!#REF!</definedName>
    <definedName name="_vena_MYPS1_MYPB1_R_FV_42f34b52efc14701904e2bd69b949ebb_304">MYP!#REF!</definedName>
    <definedName name="_vena_MYPS1_MYPB1_R_FV_42f34b52efc14701904e2bd69b949ebb_305">MYP!#REF!</definedName>
    <definedName name="_vena_MYPS1_MYPB1_R_FV_42f34b52efc14701904e2bd69b949ebb_307">MYP!#REF!</definedName>
    <definedName name="_vena_MYPS1_MYPB1_R_FV_42f34b52efc14701904e2bd69b949ebb_308">MYP!#REF!</definedName>
    <definedName name="_vena_MYPS1_MYPB1_R_FV_42f34b52efc14701904e2bd69b949ebb_309">MYP!#REF!</definedName>
    <definedName name="_vena_MYPS1_MYPB1_R_FV_42f34b52efc14701904e2bd69b949ebb_312">MYP!#REF!</definedName>
    <definedName name="_vena_MYPS1_MYPB1_R_FV_42f34b52efc14701904e2bd69b949ebb_313">MYP!#REF!</definedName>
    <definedName name="_vena_MYPS1_MYPB1_R_FV_42f34b52efc14701904e2bd69b949ebb_314">MYP!#REF!</definedName>
    <definedName name="_vena_MYPS1_MYPB1_R_FV_42f34b52efc14701904e2bd69b949ebb_315">MYP!#REF!</definedName>
    <definedName name="_vena_MYPS1_MYPB1_R_FV_42f34b52efc14701904e2bd69b949ebb_316">MYP!#REF!</definedName>
    <definedName name="_vena_MYPS1_MYPB1_R_FV_42f34b52efc14701904e2bd69b949ebb_317">MYP!#REF!</definedName>
    <definedName name="_vena_MYPS1_MYPB1_R_FV_42f34b52efc14701904e2bd69b949ebb_318">MYP!#REF!</definedName>
    <definedName name="_vena_MYPS1_MYPB1_R_FV_42f34b52efc14701904e2bd69b949ebb_319">MYP!#REF!</definedName>
    <definedName name="_vena_MYPS1_MYPB1_R_FV_42f34b52efc14701904e2bd69b949ebb_320">MYP!#REF!</definedName>
    <definedName name="_vena_MYPS1_MYPB1_R_FV_42f34b52efc14701904e2bd69b949ebb_321">MYP!#REF!</definedName>
    <definedName name="_vena_MYPS1_MYPB1_R_FV_42f34b52efc14701904e2bd69b949ebb_322">MYP!#REF!</definedName>
    <definedName name="_vena_MYPS1_MYPB1_R_FV_42f34b52efc14701904e2bd69b949ebb_323">MYP!#REF!</definedName>
    <definedName name="_vena_MYPS1_MYPB1_R_FV_42f34b52efc14701904e2bd69b949ebb_324">MYP!#REF!</definedName>
    <definedName name="_vena_MYPS1_MYPB1_R_FV_42f34b52efc14701904e2bd69b949ebb_325">MYP!#REF!</definedName>
    <definedName name="_vena_MYPS1_MYPB1_R_FV_42f34b52efc14701904e2bd69b949ebb_326">MYP!#REF!</definedName>
    <definedName name="_vena_MYPS1_MYPB1_R_FV_42f34b52efc14701904e2bd69b949ebb_327">MYP!#REF!</definedName>
    <definedName name="_vena_MYPS1_MYPB1_R_FV_42f34b52efc14701904e2bd69b949ebb_328">MYP!#REF!</definedName>
    <definedName name="_vena_MYPS1_MYPB1_R_FV_42f34b52efc14701904e2bd69b949ebb_329">MYP!#REF!</definedName>
    <definedName name="_vena_MYPS1_MYPB1_R_FV_42f34b52efc14701904e2bd69b949ebb_330">MYP!#REF!</definedName>
    <definedName name="_vena_MYPS1_MYPB1_R_FV_42f34b52efc14701904e2bd69b949ebb_331">MYP!#REF!</definedName>
    <definedName name="_vena_MYPS1_MYPB1_R_FV_42f34b52efc14701904e2bd69b949ebb_332">MYP!#REF!</definedName>
    <definedName name="_vena_MYPS1_MYPB1_R_FV_42f34b52efc14701904e2bd69b949ebb_333">MYP!#REF!</definedName>
    <definedName name="_vena_MYPS1_MYPB1_R_FV_42f34b52efc14701904e2bd69b949ebb_334">MYP!#REF!</definedName>
    <definedName name="_vena_MYPS1_MYPB1_R_FV_42f34b52efc14701904e2bd69b949ebb_335">MYP!#REF!</definedName>
    <definedName name="_vena_MYPS1_MYPB1_R_FV_42f34b52efc14701904e2bd69b949ebb_336">MYP!#REF!</definedName>
    <definedName name="_vena_MYPS1_MYPB1_R_FV_42f34b52efc14701904e2bd69b949ebb_337">MYP!#REF!</definedName>
    <definedName name="_vena_MYPS1_MYPB1_R_FV_42f34b52efc14701904e2bd69b949ebb_338">MYP!#REF!</definedName>
    <definedName name="_vena_MYPS1_MYPB1_R_FV_42f34b52efc14701904e2bd69b949ebb_339">MYP!#REF!</definedName>
    <definedName name="_vena_MYPS1_MYPB1_R_FV_42f34b52efc14701904e2bd69b949ebb_340">MYP!#REF!</definedName>
    <definedName name="_vena_MYPS1_MYPB1_R_FV_42f34b52efc14701904e2bd69b949ebb_341">MYP!#REF!</definedName>
    <definedName name="_vena_MYPS1_MYPB1_R_FV_42f34b52efc14701904e2bd69b949ebb_342">MYP!#REF!</definedName>
    <definedName name="_vena_MYPS1_MYPB1_R_FV_42f34b52efc14701904e2bd69b949ebb_343">MYP!#REF!</definedName>
    <definedName name="_vena_MYPS1_MYPB1_R_FV_42f34b52efc14701904e2bd69b949ebb_344">MYP!#REF!</definedName>
    <definedName name="_vena_MYPS1_MYPB1_R_FV_42f34b52efc14701904e2bd69b949ebb_345">MYP!#REF!</definedName>
    <definedName name="_vena_MYPS1_MYPB1_R_FV_42f34b52efc14701904e2bd69b949ebb_346">MYP!#REF!</definedName>
    <definedName name="_vena_MYPS1_MYPB1_R_FV_42f34b52efc14701904e2bd69b949ebb_347">MYP!#REF!</definedName>
    <definedName name="_vena_MYPS1_MYPB1_R_FV_42f34b52efc14701904e2bd69b949ebb_348">MYP!#REF!</definedName>
    <definedName name="_vena_MYPS1_MYPB1_R_FV_42f34b52efc14701904e2bd69b949ebb_349">MYP!#REF!</definedName>
    <definedName name="_vena_MYPS1_MYPB1_R_FV_42f34b52efc14701904e2bd69b949ebb_350">MYP!#REF!</definedName>
    <definedName name="_vena_MYPS1_MYPB1_R_FV_42f34b52efc14701904e2bd69b949ebb_351">MYP!#REF!</definedName>
    <definedName name="_vena_MYPS1_MYPB1_R_FV_42f34b52efc14701904e2bd69b949ebb_352">MYP!#REF!</definedName>
    <definedName name="_vena_MYPS1_MYPB1_R_FV_42f34b52efc14701904e2bd69b949ebb_353">MYP!#REF!</definedName>
    <definedName name="_vena_MYPS1_MYPB1_R_FV_42f34b52efc14701904e2bd69b949ebb_354">MYP!#REF!</definedName>
    <definedName name="_vena_MYPS1_MYPB1_R_FV_42f34b52efc14701904e2bd69b949ebb_355">MYP!#REF!</definedName>
    <definedName name="_vena_MYPS1_MYPB1_R_FV_42f34b52efc14701904e2bd69b949ebb_356">MYP!#REF!</definedName>
    <definedName name="_vena_MYPS1_MYPB1_R_FV_42f34b52efc14701904e2bd69b949ebb_357">MYP!#REF!</definedName>
    <definedName name="_vena_MYPS1_MYPB1_R_FV_42f34b52efc14701904e2bd69b949ebb_358">MYP!#REF!</definedName>
    <definedName name="_vena_MYPS1_MYPB1_R_FV_42f34b52efc14701904e2bd69b949ebb_359">MYP!#REF!</definedName>
    <definedName name="_vena_MYPS1_MYPB1_R_FV_42f34b52efc14701904e2bd69b949ebb_360">MYP!#REF!</definedName>
    <definedName name="_vena_MYPS1_MYPB1_R_FV_42f34b52efc14701904e2bd69b949ebb_361">MYP!#REF!</definedName>
    <definedName name="_vena_MYPS1_MYPB1_R_FV_42f34b52efc14701904e2bd69b949ebb_362">MYP!#REF!</definedName>
    <definedName name="_vena_MYPS1_MYPB1_R_FV_42f34b52efc14701904e2bd69b949ebb_363">MYP!#REF!</definedName>
    <definedName name="_vena_MYPS1_MYPB1_R_FV_42f34b52efc14701904e2bd69b949ebb_364">MYP!#REF!</definedName>
    <definedName name="_vena_MYPS1_MYPB1_R_FV_42f34b52efc14701904e2bd69b949ebb_365">MYP!#REF!</definedName>
    <definedName name="_vena_MYPS1_MYPB1_R_FV_42f34b52efc14701904e2bd69b949ebb_366">MYP!#REF!</definedName>
    <definedName name="_vena_MYPS1_MYPB1_R_FV_42f34b52efc14701904e2bd69b949ebb_367">MYP!#REF!</definedName>
    <definedName name="_vena_MYPS1_MYPB1_R_FV_42f34b52efc14701904e2bd69b949ebb_4">MYP!#REF!</definedName>
    <definedName name="_vena_MYPS1_MYPB2_C_4_720177941095776277">MYP!#REF!</definedName>
    <definedName name="_vena_MYPS1_MYPB2_C_4_720177941095776277_1">MYP!#REF!</definedName>
    <definedName name="_vena_MYPS1_MYPB2_C_8_720177941305491737">MYP!#REF!</definedName>
    <definedName name="_vena_MYPS1_MYPB2_C_8_720177941309685782">MYP!#REF!</definedName>
    <definedName name="_vena_MYPS1_MYPB2_C_FV_56493ffece784c5db4cd0fd3b40a250d_4">MYP!#REF!</definedName>
    <definedName name="_vena_MYPS1_MYPB2_C_FV_56493ffece784c5db4cd0fd3b40a250d_5">MYP!#REF!</definedName>
    <definedName name="_vena_MYPS1_MYPB2_C_FV_e3545e3dcc52420a84dcdae3a23a4597_1">MYP!#REF!</definedName>
    <definedName name="_vena_MYPS1_MYPB2_C_FV_e3545e3dcc52420a84dcdae3a23a4597_2">MYP!#REF!</definedName>
    <definedName name="_vena_MYPS1_MYPB2_R_5_1034677560876597249">MYP!#REF!</definedName>
    <definedName name="_vena_MYPS1_MYPB2_R_5_1039687585003864064">MYP!#REF!</definedName>
    <definedName name="_vena_MYPS1_MYPB2_R_5_1052836905319923712">MYP!#REF!</definedName>
    <definedName name="_vena_MYPS1_MYPB2_R_5_1052837083040710656">MYP!#REF!</definedName>
    <definedName name="_vena_MYPS1_MYPB2_R_5_1057844211415121920">MYP!#REF!</definedName>
    <definedName name="_vena_MYPS1_MYPB2_R_5_1059971777734246400">MYP!#REF!</definedName>
    <definedName name="_vena_MYPS1_MYPB2_R_5_1062510140765372417">MYP!#REF!</definedName>
    <definedName name="_vena_MYPS1_MYPB2_R_5_1062510234340425728">MYP!#REF!</definedName>
    <definedName name="_vena_MYPS1_MYPB2_R_5_1062510313575022592">MYP!#REF!</definedName>
    <definedName name="_vena_MYPS1_MYPB2_R_5_1062510391693934592">MYP!#REF!</definedName>
    <definedName name="_vena_MYPS1_MYPB2_R_5_1062510470005915648">MYP!#REF!</definedName>
    <definedName name="_vena_MYPS1_MYPB2_R_5_721231448376606720">MYP!#REF!</definedName>
    <definedName name="_vena_MYPS1_MYPB2_R_5_721231448380801024">MYP!#REF!</definedName>
    <definedName name="_vena_MYPS1_MYPB2_R_5_721231448384995329">MYP!#REF!</definedName>
    <definedName name="_vena_MYPS1_MYPB2_R_5_721231448384995331">MYP!#REF!</definedName>
    <definedName name="_vena_MYPS1_MYPB2_R_5_721231448384995333">MYP!#REF!</definedName>
    <definedName name="_vena_MYPS1_MYPB2_R_5_721231448389189633">MYP!#REF!</definedName>
    <definedName name="_vena_MYPS1_MYPB2_R_5_721231448389189635">MYP!#REF!</definedName>
    <definedName name="_vena_MYPS1_MYPB2_R_5_721231448393383937">MYP!#REF!</definedName>
    <definedName name="_vena_MYPS1_MYPB2_R_5_721231448393383939">MYP!#REF!</definedName>
    <definedName name="_vena_MYPS1_MYPB2_R_5_721231448393383941">MYP!#REF!</definedName>
    <definedName name="_vena_MYPS1_MYPB2_R_5_721231448397578241">MYP!#REF!</definedName>
    <definedName name="_vena_MYPS1_MYPB2_R_5_721231448397578243">MYP!#REF!</definedName>
    <definedName name="_vena_MYPS1_MYPB2_R_5_721231448401772545">MYP!#REF!</definedName>
    <definedName name="_vena_MYPS1_MYPB2_R_5_721231448401772547">MYP!#REF!</definedName>
    <definedName name="_vena_MYPS1_MYPB2_R_5_721231448401772549">MYP!#REF!</definedName>
    <definedName name="_vena_MYPS1_MYPB2_R_5_721231448405966849">MYP!#REF!</definedName>
    <definedName name="_vena_MYPS1_MYPB2_R_5_721231448405966851">MYP!#REF!</definedName>
    <definedName name="_vena_MYPS1_MYPB2_R_5_721231448410161153">MYP!#REF!</definedName>
    <definedName name="_vena_MYPS1_MYPB2_R_5_721231448410161155">MYP!#REF!</definedName>
    <definedName name="_vena_MYPS1_MYPB2_R_5_721231448410161157">MYP!#REF!</definedName>
    <definedName name="_vena_MYPS1_MYPB2_R_5_721231448414355457">MYP!#REF!</definedName>
    <definedName name="_vena_MYPS1_MYPB2_R_5_721231448414355459">MYP!#REF!</definedName>
    <definedName name="_vena_MYPS1_MYPB2_R_5_721231448414355461">MYP!#REF!</definedName>
    <definedName name="_vena_MYPS1_MYPB2_R_5_721231448418549761">MYP!#REF!</definedName>
    <definedName name="_vena_MYPS1_MYPB2_R_5_721231448418549763">MYP!#REF!</definedName>
    <definedName name="_vena_MYPS1_MYPB2_R_5_721231448422744065">MYP!#REF!</definedName>
    <definedName name="_vena_MYPS1_MYPB2_R_5_721231448422744067">MYP!#REF!</definedName>
    <definedName name="_vena_MYPS1_MYPB2_R_5_721231448422744069">MYP!#REF!</definedName>
    <definedName name="_vena_MYPS1_MYPB2_R_5_721231448426938369">MYP!#REF!</definedName>
    <definedName name="_vena_MYPS1_MYPB2_R_5_721231448426938371">MYP!#REF!</definedName>
    <definedName name="_vena_MYPS1_MYPB2_R_5_721231448431132673">MYP!#REF!</definedName>
    <definedName name="_vena_MYPS1_MYPB2_R_5_721231448431132675">MYP!#REF!</definedName>
    <definedName name="_vena_MYPS1_MYPB2_R_5_721231448431132677">MYP!#REF!</definedName>
    <definedName name="_vena_MYPS1_MYPB2_R_5_721231448435326977">MYP!#REF!</definedName>
    <definedName name="_vena_MYPS1_MYPB2_R_5_721231448435326979">MYP!#REF!</definedName>
    <definedName name="_vena_MYPS1_MYPB2_R_5_721231448439521281">MYP!#REF!</definedName>
    <definedName name="_vena_MYPS1_MYPB2_R_5_721231448439521283">MYP!#REF!</definedName>
    <definedName name="_vena_MYPS1_MYPB2_R_5_721231448439521285">MYP!#REF!</definedName>
    <definedName name="_vena_MYPS1_MYPB2_R_5_721231448443715585">MYP!#REF!</definedName>
    <definedName name="_vena_MYPS1_MYPB2_R_5_721231448443715587">MYP!#REF!</definedName>
    <definedName name="_vena_MYPS1_MYPB2_R_5_721231448443715589">MYP!#REF!</definedName>
    <definedName name="_vena_MYPS1_MYPB2_R_5_721231448447909889">MYP!#REF!</definedName>
    <definedName name="_vena_MYPS1_MYPB2_R_5_721231448447909891">MYP!#REF!</definedName>
    <definedName name="_vena_MYPS1_MYPB2_R_5_721231448452104193">MYP!#REF!</definedName>
    <definedName name="_vena_MYPS1_MYPB2_R_5_721231448452104195">MYP!#REF!</definedName>
    <definedName name="_vena_MYPS1_MYPB2_R_5_721231448452104197">MYP!#REF!</definedName>
    <definedName name="_vena_MYPS1_MYPB2_R_5_721231448456298497">MYP!#REF!</definedName>
    <definedName name="_vena_MYPS1_MYPB2_R_5_721231448456298499">MYP!#REF!</definedName>
    <definedName name="_vena_MYPS1_MYPB2_R_5_721231448460492801">MYP!#REF!</definedName>
    <definedName name="_vena_MYPS1_MYPB2_R_5_721231448460492803">MYP!#REF!</definedName>
    <definedName name="_vena_MYPS1_MYPB2_R_5_721231448460492805">MYP!#REF!</definedName>
    <definedName name="_vena_MYPS1_MYPB2_R_5_721231448464687105">MYP!#REF!</definedName>
    <definedName name="_vena_MYPS1_MYPB2_R_5_721231448464687107">MYP!#REF!</definedName>
    <definedName name="_vena_MYPS1_MYPB2_R_5_721231448468881409">MYP!#REF!</definedName>
    <definedName name="_vena_MYPS1_MYPB2_R_5_721231448468881411">MYP!#REF!</definedName>
    <definedName name="_vena_MYPS1_MYPB2_R_5_721231448468881413">MYP!#REF!</definedName>
    <definedName name="_vena_MYPS1_MYPB2_R_5_721231448473075713">MYP!#REF!</definedName>
    <definedName name="_vena_MYPS1_MYPB2_R_5_721231448477270016">MYP!#REF!</definedName>
    <definedName name="_vena_MYPS1_MYPB2_R_5_721231448481464321">MYP!#REF!</definedName>
    <definedName name="_vena_MYPS1_MYPB2_R_5_721231448481464323">MYP!#REF!</definedName>
    <definedName name="_vena_MYPS1_MYPB2_R_5_721231448481464325">MYP!#REF!</definedName>
    <definedName name="_vena_MYPS1_MYPB2_R_5_721231448485658625">MYP!#REF!</definedName>
    <definedName name="_vena_MYPS1_MYPB2_R_5_721231448485658627">MYP!#REF!</definedName>
    <definedName name="_vena_MYPS1_MYPB2_R_5_721231448489852929">MYP!#REF!</definedName>
    <definedName name="_vena_MYPS1_MYPB2_R_5_721231448489852931">MYP!#REF!</definedName>
    <definedName name="_vena_MYPS1_MYPB2_R_5_721231448489852933">MYP!#REF!</definedName>
    <definedName name="_vena_MYPS1_MYPB2_R_5_721231448494047233">MYP!#REF!</definedName>
    <definedName name="_vena_MYPS1_MYPB2_R_5_721231448494047235">MYP!#REF!</definedName>
    <definedName name="_vena_MYPS1_MYPB2_R_5_721231448498241536">MYP!#REF!</definedName>
    <definedName name="_vena_MYPS1_MYPB2_R_5_721231448502435841">MYP!#REF!</definedName>
    <definedName name="_vena_MYPS1_MYPB2_R_5_721231448502435843">MYP!#REF!</definedName>
    <definedName name="_vena_MYPS1_MYPB2_R_5_721231448506630145">MYP!#REF!</definedName>
    <definedName name="_vena_MYPS1_MYPB2_R_5_721231448506630147">MYP!#REF!</definedName>
    <definedName name="_vena_MYPS1_MYPB2_R_5_721231448506630149">MYP!#REF!</definedName>
    <definedName name="_vena_MYPS1_MYPB2_R_5_721231448510824449">MYP!#REF!</definedName>
    <definedName name="_vena_MYPS1_MYPB2_R_5_721231448510824451">MYP!#REF!</definedName>
    <definedName name="_vena_MYPS1_MYPB2_R_5_721231448515018753">MYP!#REF!</definedName>
    <definedName name="_vena_MYPS1_MYPB2_R_5_721231448515018755">MYP!#REF!</definedName>
    <definedName name="_vena_MYPS1_MYPB2_R_5_721231448515018757">MYP!#REF!</definedName>
    <definedName name="_vena_MYPS1_MYPB2_R_5_721231448519213057">MYP!#REF!</definedName>
    <definedName name="_vena_MYPS1_MYPB2_R_5_721231448519213059">MYP!#REF!</definedName>
    <definedName name="_vena_MYPS1_MYPB2_R_5_721231448523407361">MYP!#REF!</definedName>
    <definedName name="_vena_MYPS1_MYPB2_R_5_721231448523407363">MYP!#REF!</definedName>
    <definedName name="_vena_MYPS1_MYPB2_R_5_721231448523407365">MYP!#REF!</definedName>
    <definedName name="_vena_MYPS1_MYPB2_R_5_721231448527601665">MYP!#REF!</definedName>
    <definedName name="_vena_MYPS1_MYPB2_R_5_721231448527601667">MYP!#REF!</definedName>
    <definedName name="_vena_MYPS1_MYPB2_R_5_721231448531795969">MYP!#REF!</definedName>
    <definedName name="_vena_MYPS1_MYPB2_R_5_721231448535990272">MYP!#REF!</definedName>
    <definedName name="_vena_MYPS1_MYPB2_R_5_721231448535990274">MYP!#REF!</definedName>
    <definedName name="_vena_MYPS1_MYPB2_R_5_721231448540184577">MYP!#REF!</definedName>
    <definedName name="_vena_MYPS1_MYPB2_R_5_721231448540184579">MYP!#REF!</definedName>
    <definedName name="_vena_MYPS1_MYPB2_R_5_721231448540184581">MYP!#REF!</definedName>
    <definedName name="_vena_MYPS1_MYPB2_R_5_721231448544378881">MYP!#REF!</definedName>
    <definedName name="_vena_MYPS1_MYPB2_R_5_721231448544378883">MYP!#REF!</definedName>
    <definedName name="_vena_MYPS1_MYPB2_R_5_721231448548573185">MYP!#REF!</definedName>
    <definedName name="_vena_MYPS1_MYPB2_R_5_721231448548573187">MYP!#REF!</definedName>
    <definedName name="_vena_MYPS1_MYPB2_R_5_721231448548573189">MYP!#REF!</definedName>
    <definedName name="_vena_MYPS1_MYPB2_R_5_721231448552767489">MYP!#REF!</definedName>
    <definedName name="_vena_MYPS1_MYPB2_R_5_721231448552767491">MYP!#REF!</definedName>
    <definedName name="_vena_MYPS1_MYPB2_R_5_721231448556961793">MYP!#REF!</definedName>
    <definedName name="_vena_MYPS1_MYPB2_R_5_721231448556961795">MYP!#REF!</definedName>
    <definedName name="_vena_MYPS1_MYPB2_R_5_721231448556961797">MYP!#REF!</definedName>
    <definedName name="_vena_MYPS1_MYPB2_R_5_721231448561156097">MYP!#REF!</definedName>
    <definedName name="_vena_MYPS1_MYPB2_R_5_721231448565350400">MYP!#REF!</definedName>
    <definedName name="_vena_MYPS1_MYPB2_R_5_721231448569544705">MYP!#REF!</definedName>
    <definedName name="_vena_MYPS1_MYPB2_R_5_721231448569544707">MYP!#REF!</definedName>
    <definedName name="_vena_MYPS1_MYPB2_R_5_721231448569544709">MYP!#REF!</definedName>
    <definedName name="_vena_MYPS1_MYPB2_R_5_721231448573739009">MYP!#REF!</definedName>
    <definedName name="_vena_MYPS1_MYPB2_R_5_721231448573739011">MYP!#REF!</definedName>
    <definedName name="_vena_MYPS1_MYPB2_R_5_721231448577933313">MYP!#REF!</definedName>
    <definedName name="_vena_MYPS1_MYPB2_R_5_721231448577933315">MYP!#REF!</definedName>
    <definedName name="_vena_MYPS1_MYPB2_R_5_721231448577933317">MYP!#REF!</definedName>
    <definedName name="_vena_MYPS1_MYPB2_R_5_721231448582127617">MYP!#REF!</definedName>
    <definedName name="_vena_MYPS1_MYPB2_R_5_721231448582127619">MYP!#REF!</definedName>
    <definedName name="_vena_MYPS1_MYPB2_R_5_721231448586321921">MYP!#REF!</definedName>
    <definedName name="_vena_MYPS1_MYPB2_R_5_721231448586321923">MYP!#REF!</definedName>
    <definedName name="_vena_MYPS1_MYPB2_R_5_721231448586321925">MYP!#REF!</definedName>
    <definedName name="_vena_MYPS1_MYPB2_R_5_721231448590516225">MYP!#REF!</definedName>
    <definedName name="_vena_MYPS1_MYPB2_R_5_721231448590516227">MYP!#REF!</definedName>
    <definedName name="_vena_MYPS1_MYPB2_R_5_721231448594710529">MYP!#REF!</definedName>
    <definedName name="_vena_MYPS1_MYPB2_R_5_721231448594710531">MYP!#REF!</definedName>
    <definedName name="_vena_MYPS1_MYPB2_R_5_721231448594710533">MYP!#REF!</definedName>
    <definedName name="_vena_MYPS1_MYPB2_R_5_721231448598904833">MYP!#REF!</definedName>
    <definedName name="_vena_MYPS1_MYPB2_R_5_721231448598904835">MYP!#REF!</definedName>
    <definedName name="_vena_MYPS1_MYPB2_R_5_721231448603099137">MYP!#REF!</definedName>
    <definedName name="_vena_MYPS1_MYPB2_R_5_721231448603099139">MYP!#REF!</definedName>
    <definedName name="_vena_MYPS1_MYPB2_R_5_721231448603099141">MYP!#REF!</definedName>
    <definedName name="_vena_MYPS1_MYPB2_R_5_721231448607293441">MYP!#REF!</definedName>
    <definedName name="_vena_MYPS1_MYPB2_R_5_721231448607293443">MYP!#REF!</definedName>
    <definedName name="_vena_MYPS1_MYPB2_R_5_721231448607293445">MYP!#REF!</definedName>
    <definedName name="_vena_MYPS1_MYPB2_R_5_721231448611487745">MYP!#REF!</definedName>
    <definedName name="_vena_MYPS1_MYPB2_R_5_721231448615682048">MYP!#REF!</definedName>
    <definedName name="_vena_MYPS1_MYPB2_R_5_721231448619876353">MYP!#REF!</definedName>
    <definedName name="_vena_MYPS1_MYPB2_R_5_721231448619876355">MYP!#REF!</definedName>
    <definedName name="_vena_MYPS1_MYPB2_R_5_721231448624070657">MYP!#REF!</definedName>
    <definedName name="_vena_MYPS1_MYPB2_R_5_721231448624070659">MYP!#REF!</definedName>
    <definedName name="_vena_MYPS1_MYPB2_R_5_721231448624070661">MYP!#REF!</definedName>
    <definedName name="_vena_MYPS1_MYPB2_R_5_721231448628264961">MYP!#REF!</definedName>
    <definedName name="_vena_MYPS1_MYPB2_R_5_721231448628264963">MYP!#REF!</definedName>
    <definedName name="_vena_MYPS1_MYPB2_R_5_721231448632459264">MYP!#REF!</definedName>
    <definedName name="_vena_MYPS1_MYPB2_R_5_721231448632459266">MYP!#REF!</definedName>
    <definedName name="_vena_MYPS1_MYPB2_R_5_721231448636653568">MYP!#REF!</definedName>
    <definedName name="_vena_MYPS1_MYPB2_R_5_721231448640847873">MYP!#REF!</definedName>
    <definedName name="_vena_MYPS1_MYPB2_R_5_721231448640847875">MYP!#REF!</definedName>
    <definedName name="_vena_MYPS1_MYPB2_R_5_721231448640847877">MYP!#REF!</definedName>
    <definedName name="_vena_MYPS1_MYPB2_R_5_721231448645042177">MYP!#REF!</definedName>
    <definedName name="_vena_MYPS1_MYPB2_R_5_721231448645042179">MYP!#REF!</definedName>
    <definedName name="_vena_MYPS1_MYPB2_R_5_721231448645042181">MYP!#REF!</definedName>
    <definedName name="_vena_MYPS1_MYPB2_R_5_721231448649236481">MYP!#REF!</definedName>
    <definedName name="_vena_MYPS1_MYPB2_R_5_721231448649236483">MYP!#REF!</definedName>
    <definedName name="_vena_MYPS1_MYPB2_R_5_721231448653430785">MYP!#REF!</definedName>
    <definedName name="_vena_MYPS1_MYPB2_R_5_721231448657625088">MYP!#REF!</definedName>
    <definedName name="_vena_MYPS1_MYPB2_R_5_721231448657625090">MYP!#REF!</definedName>
    <definedName name="_vena_MYPS1_MYPB2_R_5_721231448661819393">MYP!#REF!</definedName>
    <definedName name="_vena_MYPS1_MYPB2_R_5_721231448661819395">MYP!#REF!</definedName>
    <definedName name="_vena_MYPS1_MYPB2_R_5_721231448666013697">MYP!#REF!</definedName>
    <definedName name="_vena_MYPS1_MYPB2_R_5_721231448666013699">MYP!#REF!</definedName>
    <definedName name="_vena_MYPS1_MYPB2_R_5_721231448666013701">MYP!#REF!</definedName>
    <definedName name="_vena_MYPS1_MYPB2_R_5_721231448670208001">MYP!#REF!</definedName>
    <definedName name="_vena_MYPS1_MYPB2_R_5_721231448670208003">MYP!#REF!</definedName>
    <definedName name="_vena_MYPS1_MYPB2_R_5_721231448674402304">MYP!#REF!</definedName>
    <definedName name="_vena_MYPS1_MYPB2_R_5_721231448678596608">MYP!#REF!</definedName>
    <definedName name="_vena_MYPS1_MYPB2_R_5_721231448678596610">MYP!#REF!</definedName>
    <definedName name="_vena_MYPS1_MYPB2_R_5_721231448682790913">MYP!#REF!</definedName>
    <definedName name="_vena_MYPS1_MYPB2_R_5_721231448682790915">MYP!#REF!</definedName>
    <definedName name="_vena_MYPS1_MYPB2_R_5_721231448686985216">MYP!#REF!</definedName>
    <definedName name="_vena_MYPS1_MYPB2_R_5_721231448691179521">MYP!#REF!</definedName>
    <definedName name="_vena_MYPS1_MYPB2_R_5_721231448691179523">MYP!#REF!</definedName>
    <definedName name="_vena_MYPS1_MYPB2_R_5_721231448691179525">MYP!#REF!</definedName>
    <definedName name="_vena_MYPS1_MYPB2_R_5_721231448695373825">MYP!#REF!</definedName>
    <definedName name="_vena_MYPS1_MYPB2_R_5_721231448695373827">MYP!#REF!</definedName>
    <definedName name="_vena_MYPS1_MYPB2_R_5_721231448699568129">MYP!#REF!</definedName>
    <definedName name="_vena_MYPS1_MYPB2_R_5_721231448699568131">MYP!#REF!</definedName>
    <definedName name="_vena_MYPS1_MYPB2_R_5_721231448699568133">MYP!#REF!</definedName>
    <definedName name="_vena_MYPS1_MYPB2_R_5_721231448703762433">MYP!#REF!</definedName>
    <definedName name="_vena_MYPS1_MYPB2_R_5_721231448703762435">MYP!#REF!</definedName>
    <definedName name="_vena_MYPS1_MYPB2_R_5_721231448707956737">MYP!#REF!</definedName>
    <definedName name="_vena_MYPS1_MYPB2_R_5_721231448712151041">MYP!#REF!</definedName>
    <definedName name="_vena_MYPS1_MYPB2_R_5_721231448712151043">MYP!#REF!</definedName>
    <definedName name="_vena_MYPS1_MYPB2_R_5_721231448716345345">MYP!#REF!</definedName>
    <definedName name="_vena_MYPS1_MYPB2_R_5_721231448720539648">MYP!#REF!</definedName>
    <definedName name="_vena_MYPS1_MYPB2_R_5_721231448720539650">MYP!#REF!</definedName>
    <definedName name="_vena_MYPS1_MYPB2_R_5_721231448724733953">MYP!#REF!</definedName>
    <definedName name="_vena_MYPS1_MYPB2_R_5_721231448724733955">MYP!#REF!</definedName>
    <definedName name="_vena_MYPS1_MYPB2_R_5_721231448728928257">MYP!#REF!</definedName>
    <definedName name="_vena_MYPS1_MYPB2_R_5_721231448728928259">MYP!#REF!</definedName>
    <definedName name="_vena_MYPS1_MYPB2_R_5_721231448728928261">MYP!#REF!</definedName>
    <definedName name="_vena_MYPS1_MYPB2_R_5_721231448737316864">MYP!#REF!</definedName>
    <definedName name="_vena_MYPS1_MYPB2_R_5_721231448737316866">MYP!#REF!</definedName>
    <definedName name="_vena_MYPS1_MYPB2_R_5_721231448741511169">MYP!#REF!</definedName>
    <definedName name="_vena_MYPS1_MYPB2_R_5_721231448741511171">MYP!#REF!</definedName>
    <definedName name="_vena_MYPS1_MYPB2_R_5_721231448741511173">MYP!#REF!</definedName>
    <definedName name="_vena_MYPS1_MYPB2_R_5_721231448745705473">MYP!#REF!</definedName>
    <definedName name="_vena_MYPS1_MYPB2_R_5_721231448745705475">MYP!#REF!</definedName>
    <definedName name="_vena_MYPS1_MYPB2_R_5_721231448749899776">MYP!#REF!</definedName>
    <definedName name="_vena_MYPS1_MYPB2_R_5_721231448749899778">MYP!#REF!</definedName>
    <definedName name="_vena_MYPS1_MYPB2_R_5_721231448754094080">MYP!#REF!</definedName>
    <definedName name="_vena_MYPS1_MYPB2_R_5_721231448758288385">MYP!#REF!</definedName>
    <definedName name="_vena_MYPS1_MYPB2_R_5_721231448758288387">MYP!#REF!</definedName>
    <definedName name="_vena_MYPS1_MYPB2_R_5_749087830139076610">MYP!#REF!</definedName>
    <definedName name="_vena_MYPS1_MYPB2_R_5_749087864905531392">MYP!#REF!</definedName>
    <definedName name="_vena_MYPS1_MYPB2_R_5_749087910850461696">MYP!#REF!</definedName>
    <definedName name="_vena_MYPS1_MYPB2_R_5_749088060013281299">MYP!#REF!</definedName>
    <definedName name="_vena_MYPS1_MYPB2_R_5_749088115352797184">MYP!#REF!</definedName>
    <definedName name="_vena_MYPS1_MYPB2_R_5_749088180418248704">MYP!#REF!</definedName>
    <definedName name="_vena_MYPS1_MYPB2_R_5_749088587086036992">MYP!#REF!</definedName>
    <definedName name="_vena_MYPS1_MYPB2_R_5_749112547660267520">MYP!#REF!</definedName>
    <definedName name="_vena_MYPS1_MYPB2_R_5_749112608271368192">MYP!#REF!</definedName>
    <definedName name="_vena_MYPS1_MYPB2_R_5_764289229879115776">MYP!#REF!</definedName>
    <definedName name="_vena_MYPS1_MYPB2_R_5_765814190010531840">MYP!#REF!</definedName>
    <definedName name="_vena_MYPS1_MYPB2_R_5_765814447679340544">MYP!#REF!</definedName>
    <definedName name="_vena_MYPS1_MYPB2_R_5_766526426957873152">MYP!#REF!</definedName>
    <definedName name="_vena_MYPS1_MYPB2_R_5_820137883691253760">MYP!#REF!</definedName>
    <definedName name="_vena_MYPS1_MYPB2_R_5_826639481931038720">MYP!#REF!</definedName>
    <definedName name="_vena_MYPS1_MYPB2_R_5_829902262057828352">MYP!#REF!</definedName>
    <definedName name="_vena_MYPS1_MYPB2_R_5_845143360720863232">MYP!#REF!</definedName>
    <definedName name="_vena_MYPS1_MYPB2_R_5_851989668665229312">MYP!#REF!</definedName>
    <definedName name="_vena_MYPS1_MYPB2_R_5_888954560046039041">MYP!#REF!</definedName>
    <definedName name="_vena_MYPS1_MYPB2_R_5_896565875103760385">MYP!#REF!</definedName>
    <definedName name="_vena_MYPS1_MYPB2_R_5_946970774233284608">MYP!#REF!</definedName>
    <definedName name="_vena_MYPS1_MYPB2_R_5_951930561890746371">MYP!#REF!</definedName>
    <definedName name="_vena_MYPS1_MYPB2_R_5_951930655779848193">MYP!#REF!</definedName>
    <definedName name="_vena_MYPS1_MYPB2_R_5_951930778467565568">MYP!#REF!</definedName>
    <definedName name="_vena_MYPS1_MYPB2_R_5_990418799344877568">MYP!#REF!</definedName>
    <definedName name="_vena_MYPS1_MYPB3_C_8_720177941305491604">MYP!#REF!</definedName>
    <definedName name="_vena_MYPS1_MYPB3_C_FV_56493ffece784c5db4cd0fd3b40a250d">MYP!#REF!</definedName>
    <definedName name="_vena_MYPS1_MYPB3_C_FV_e1c3a244dc3d4f149ecdf7d748811086">MYP!#REF!</definedName>
    <definedName name="_vena_MYPS1_MYPB3_C_FV_e3545e3dcc52420a84dcdae3a23a4597">MYP!#REF!</definedName>
    <definedName name="_vena_MYPS1_MYPB3_R_5_720177941112553486">MYP!#REF!</definedName>
    <definedName name="_vena_MYPS1_MYPB3_R_5_720177941112553490">MYP!#REF!</definedName>
    <definedName name="_vena_MYPS1_MYPB4_C_8_720177941309685766">MYP!#REF!</definedName>
    <definedName name="_vena_MYPS1_MYPB4_C_8_720177941309685766_1">MYP!#REF!</definedName>
    <definedName name="_vena_MYPS1_MYPB4_C_8_720177941309685766_2">MYP!#REF!</definedName>
    <definedName name="_vena_MYPS1_MYPB4_C_8_720177941309685766_3">MYP!#REF!</definedName>
    <definedName name="_vena_MYPS1_MYPB4_C_8_720177941309685766_4">MYP!#REF!</definedName>
    <definedName name="_vena_MYPS1_MYPB4_C_FV_56493ffece784c5db4cd0fd3b40a250d_1">MYP!#REF!</definedName>
    <definedName name="_vena_MYPS1_MYPB4_C_FV_56493ffece784c5db4cd0fd3b40a250d_2">MYP!#REF!</definedName>
    <definedName name="_vena_MYPS1_MYPB4_C_FV_56493ffece784c5db4cd0fd3b40a250d_3">MYP!#REF!</definedName>
    <definedName name="_vena_MYPS1_MYPB4_C_FV_56493ffece784c5db4cd0fd3b40a250d_4">MYP!#REF!</definedName>
    <definedName name="_vena_MYPS1_MYPB4_C_FV_56493ffece784c5db4cd0fd3b40a250d_5">MYP!#REF!</definedName>
    <definedName name="_vena_MYPS1_MYPB4_C_FV_e1c3a244dc3d4f149ecdf7d748811086">MYP!#REF!</definedName>
    <definedName name="_vena_MYPS1_MYPB4_C_FV_e1c3a244dc3d4f149ecdf7d748811086_1">MYP!#REF!</definedName>
    <definedName name="_vena_MYPS1_MYPB4_C_FV_e1c3a244dc3d4f149ecdf7d748811086_2">MYP!#REF!</definedName>
    <definedName name="_vena_MYPS1_MYPB4_C_FV_e1c3a244dc3d4f149ecdf7d748811086_3">MYP!#REF!</definedName>
    <definedName name="_vena_MYPS1_MYPB4_C_FV_e1c3a244dc3d4f149ecdf7d748811086_4">MYP!#REF!</definedName>
    <definedName name="_vena_MYPS1_MYPB4_C_FV_e3545e3dcc52420a84dcdae3a23a4597">MYP!#REF!</definedName>
    <definedName name="_vena_MYPS1_MYPB4_C_FV_e3545e3dcc52420a84dcdae3a23a4597_1">MYP!#REF!</definedName>
    <definedName name="_vena_MYPS1_MYPB4_C_FV_e3545e3dcc52420a84dcdae3a23a4597_2">MYP!#REF!</definedName>
    <definedName name="_vena_MYPS1_MYPB4_C_FV_e3545e3dcc52420a84dcdae3a23a4597_3">MYP!#REF!</definedName>
    <definedName name="_vena_MYPS1_MYPB4_C_FV_e3545e3dcc52420a84dcdae3a23a4597_4">MYP!#REF!</definedName>
    <definedName name="_vena_MYPS1_MYPB4_R_5_720177941099970694">MYP!#REF!</definedName>
    <definedName name="_vena_MYPS1_P_3_720177941083193402" comment="*">MYP!#REF!</definedName>
    <definedName name="_vena_MYPS1_P_6_720177941255159927" comment="*">MYP!#REF!</definedName>
    <definedName name="_vena_MYPS1_P_7_720177941267742850" comment="*">MYP!#REF!</definedName>
    <definedName name="_vena_PayrollS1_P_3_720177941083193402" comment="*">#REF!</definedName>
    <definedName name="_vena_PayrollS1_P_6_720177941255159927" comment="*">#REF!</definedName>
    <definedName name="_vena_PayrollS1_P_7_720177941267742850" comment="*">#REF!</definedName>
    <definedName name="_vena_PayrollS1_P_FV_e3545e3dcc52420a84dcdae3a23a4597" comment="*">#REF!</definedName>
    <definedName name="_vena_PayrollS1_PayrollB1_C_1_849784906700161024">#REF!</definedName>
    <definedName name="_vena_PayrollS1_PayrollB1_C_1_849784906700161024_1">#REF!</definedName>
    <definedName name="_vena_PayrollS1_PayrollB1_C_1_849784906700161024_10">#REF!</definedName>
    <definedName name="_vena_PayrollS1_PayrollB1_C_1_849784906700161024_11">#REF!</definedName>
    <definedName name="_vena_PayrollS1_PayrollB1_C_1_849784906700161024_2">#REF!</definedName>
    <definedName name="_vena_PayrollS1_PayrollB1_C_1_849784906700161024_3">#REF!</definedName>
    <definedName name="_vena_PayrollS1_PayrollB1_C_1_849784906700161024_4">#REF!</definedName>
    <definedName name="_vena_PayrollS1_PayrollB1_C_1_849784906700161024_5">#REF!</definedName>
    <definedName name="_vena_PayrollS1_PayrollB1_C_1_849784906700161024_6">#REF!</definedName>
    <definedName name="_vena_PayrollS1_PayrollB1_C_1_849784906700161024_7">#REF!</definedName>
    <definedName name="_vena_PayrollS1_PayrollB1_C_1_849784906700161024_8">#REF!</definedName>
    <definedName name="_vena_PayrollS1_PayrollB1_C_1_849784906700161024_9">#REF!</definedName>
    <definedName name="_vena_PayrollS1_PayrollB1_C_4_720177941095776277">#REF!</definedName>
    <definedName name="_vena_PayrollS1_PayrollB1_C_4_720177941095776277_1">#REF!</definedName>
    <definedName name="_vena_PayrollS1_PayrollB1_C_4_720177941095776277_2">#REF!</definedName>
    <definedName name="_vena_PayrollS1_PayrollB1_C_4_720177941095776277_3">#REF!</definedName>
    <definedName name="_vena_PayrollS1_PayrollB1_C_4_720177941095776277_4">#REF!</definedName>
    <definedName name="_vena_PayrollS1_PayrollB1_C_4_720177941095776277_5">#REF!</definedName>
    <definedName name="_vena_PayrollS1_PayrollB1_C_8_720177941305491529">#REF!</definedName>
    <definedName name="_vena_PayrollS1_PayrollB1_C_8_720177941305491544">#REF!</definedName>
    <definedName name="_vena_PayrollS1_PayrollB1_C_8_720177941305491583">#REF!</definedName>
    <definedName name="_vena_PayrollS1_PayrollB1_C_8_720177941305491586">#REF!</definedName>
    <definedName name="_vena_PayrollS1_PayrollB1_C_8_720177941305491590">#REF!</definedName>
    <definedName name="_vena_PayrollS1_PayrollB1_C_8_720177941305491608">#REF!</definedName>
    <definedName name="_vena_PayrollS1_PayrollB1_C_8_720177941305491608_1">#REF!</definedName>
    <definedName name="_vena_PayrollS1_PayrollB1_C_8_720177941305491608_10">#REF!</definedName>
    <definedName name="_vena_PayrollS1_PayrollB1_C_8_720177941305491608_11">#REF!</definedName>
    <definedName name="_vena_PayrollS1_PayrollB1_C_8_720177941305491608_2">#REF!</definedName>
    <definedName name="_vena_PayrollS1_PayrollB1_C_8_720177941305491608_3">#REF!</definedName>
    <definedName name="_vena_PayrollS1_PayrollB1_C_8_720177941305491608_4">#REF!</definedName>
    <definedName name="_vena_PayrollS1_PayrollB1_C_8_720177941305491608_5">#REF!</definedName>
    <definedName name="_vena_PayrollS1_PayrollB1_C_8_720177941305491608_6">#REF!</definedName>
    <definedName name="_vena_PayrollS1_PayrollB1_C_8_720177941305491608_7">#REF!</definedName>
    <definedName name="_vena_PayrollS1_PayrollB1_C_8_720177941305491608_8">#REF!</definedName>
    <definedName name="_vena_PayrollS1_PayrollB1_C_8_720177941305491608_9">#REF!</definedName>
    <definedName name="_vena_PayrollS1_PayrollB1_C_8_720177941305491685">#REF!</definedName>
    <definedName name="_vena_PayrollS1_PayrollB1_C_8_720177941305491744">#REF!</definedName>
    <definedName name="_vena_PayrollS1_PayrollB1_C_8_720177941309685918">#REF!</definedName>
    <definedName name="_vena_PayrollS1_PayrollB1_C_8_720177941309685918_1">#REF!</definedName>
    <definedName name="_vena_PayrollS1_PayrollB1_C_8_720177941309685918_10">#REF!</definedName>
    <definedName name="_vena_PayrollS1_PayrollB1_C_8_720177941309685918_11">#REF!</definedName>
    <definedName name="_vena_PayrollS1_PayrollB1_C_8_720177941309685918_2">#REF!</definedName>
    <definedName name="_vena_PayrollS1_PayrollB1_C_8_720177941309685918_3">#REF!</definedName>
    <definedName name="_vena_PayrollS1_PayrollB1_C_8_720177941309685918_4">#REF!</definedName>
    <definedName name="_vena_PayrollS1_PayrollB1_C_8_720177941309685918_5">#REF!</definedName>
    <definedName name="_vena_PayrollS1_PayrollB1_C_8_720177941309685918_6">#REF!</definedName>
    <definedName name="_vena_PayrollS1_PayrollB1_C_8_720177941309685918_7">#REF!</definedName>
    <definedName name="_vena_PayrollS1_PayrollB1_C_8_720177941309685918_8">#REF!</definedName>
    <definedName name="_vena_PayrollS1_PayrollB1_C_8_720177941309685918_9">#REF!</definedName>
    <definedName name="_vena_PayrollS1_PayrollB1_C_FV_56493ffece784c5db4cd0fd3b40a250d">#REF!</definedName>
    <definedName name="_vena_PayrollS1_PayrollB1_C_FV_56493ffece784c5db4cd0fd3b40a250d_1">#REF!</definedName>
    <definedName name="_vena_PayrollS1_PayrollB1_C_FV_56493ffece784c5db4cd0fd3b40a250d_2">#REF!</definedName>
    <definedName name="_vena_PayrollS1_PayrollB1_C_FV_56493ffece784c5db4cd0fd3b40a250d_3">#REF!</definedName>
    <definedName name="_vena_PayrollS1_PayrollB1_C_FV_56493ffece784c5db4cd0fd3b40a250d_4">#REF!</definedName>
    <definedName name="_vena_PayrollS1_PayrollB1_C_FV_56493ffece784c5db4cd0fd3b40a250d_5">#REF!</definedName>
    <definedName name="_vena_PayrollS1_PayrollB1_C_FV_56493ffece784c5db4cd0fd3b40a250d_6">#REF!</definedName>
    <definedName name="_vena_PayrollS1_PayrollB1_C_FV_e1c3a244dc3d4f149ecdf7d748811086">#REF!</definedName>
    <definedName name="_vena_PayrollS1_PayrollB1_C_FV_e1c3a244dc3d4f149ecdf7d748811086_1">#REF!</definedName>
    <definedName name="_vena_PayrollS1_PayrollB1_C_FV_e1c3a244dc3d4f149ecdf7d748811086_10">#REF!</definedName>
    <definedName name="_vena_PayrollS1_PayrollB1_C_FV_e1c3a244dc3d4f149ecdf7d748811086_11">#REF!</definedName>
    <definedName name="_vena_PayrollS1_PayrollB1_C_FV_e1c3a244dc3d4f149ecdf7d748811086_12">#REF!</definedName>
    <definedName name="_vena_PayrollS1_PayrollB1_C_FV_e1c3a244dc3d4f149ecdf7d748811086_13">#REF!</definedName>
    <definedName name="_vena_PayrollS1_PayrollB1_C_FV_e1c3a244dc3d4f149ecdf7d748811086_14">#REF!</definedName>
    <definedName name="_vena_PayrollS1_PayrollB1_C_FV_e1c3a244dc3d4f149ecdf7d748811086_15">#REF!</definedName>
    <definedName name="_vena_PayrollS1_PayrollB1_C_FV_e1c3a244dc3d4f149ecdf7d748811086_16">#REF!</definedName>
    <definedName name="_vena_PayrollS1_PayrollB1_C_FV_e1c3a244dc3d4f149ecdf7d748811086_17">#REF!</definedName>
    <definedName name="_vena_PayrollS1_PayrollB1_C_FV_e1c3a244dc3d4f149ecdf7d748811086_18">#REF!</definedName>
    <definedName name="_vena_PayrollS1_PayrollB1_C_FV_e1c3a244dc3d4f149ecdf7d748811086_19">#REF!</definedName>
    <definedName name="_vena_PayrollS1_PayrollB1_C_FV_e1c3a244dc3d4f149ecdf7d748811086_2">#REF!</definedName>
    <definedName name="_vena_PayrollS1_PayrollB1_C_FV_e1c3a244dc3d4f149ecdf7d748811086_20">#REF!</definedName>
    <definedName name="_vena_PayrollS1_PayrollB1_C_FV_e1c3a244dc3d4f149ecdf7d748811086_21">#REF!</definedName>
    <definedName name="_vena_PayrollS1_PayrollB1_C_FV_e1c3a244dc3d4f149ecdf7d748811086_22">#REF!</definedName>
    <definedName name="_vena_PayrollS1_PayrollB1_C_FV_e1c3a244dc3d4f149ecdf7d748811086_23">#REF!</definedName>
    <definedName name="_vena_PayrollS1_PayrollB1_C_FV_e1c3a244dc3d4f149ecdf7d748811086_24">#REF!</definedName>
    <definedName name="_vena_PayrollS1_PayrollB1_C_FV_e1c3a244dc3d4f149ecdf7d748811086_3">#REF!</definedName>
    <definedName name="_vena_PayrollS1_PayrollB1_C_FV_e1c3a244dc3d4f149ecdf7d748811086_4">#REF!</definedName>
    <definedName name="_vena_PayrollS1_PayrollB1_C_FV_e1c3a244dc3d4f149ecdf7d748811086_5">#REF!</definedName>
    <definedName name="_vena_PayrollS1_PayrollB1_C_FV_e1c3a244dc3d4f149ecdf7d748811086_6">#REF!</definedName>
    <definedName name="_vena_PayrollS1_PayrollB1_C_FV_e1c3a244dc3d4f149ecdf7d748811086_7">#REF!</definedName>
    <definedName name="_vena_PayrollS1_PayrollB1_C_FV_e1c3a244dc3d4f149ecdf7d748811086_8">#REF!</definedName>
    <definedName name="_vena_PayrollS1_PayrollB1_C_FV_e1c3a244dc3d4f149ecdf7d748811086_9">#REF!</definedName>
    <definedName name="_vena_PayrollS1_PayrollB1_R_5_720177941150302210" comment="*">#REF!</definedName>
    <definedName name="_vena_PayrollS1_PayrollB2_C_4_720177941095776277">#REF!</definedName>
    <definedName name="_vena_PayrollS1_PayrollB2_C_4_720177941095776277_1">#REF!</definedName>
    <definedName name="_vena_PayrollS1_PayrollB2_C_8_720177941305491544">#REF!</definedName>
    <definedName name="_vena_PayrollS1_PayrollB2_C_8_720177941305491608">#REF!</definedName>
    <definedName name="_vena_PayrollS1_PayrollB2_C_8_720177941305491608_1">#REF!</definedName>
    <definedName name="_vena_PayrollS1_PayrollB2_C_8_720177941305491608_10">#REF!</definedName>
    <definedName name="_vena_PayrollS1_PayrollB2_C_8_720177941305491608_11">#REF!</definedName>
    <definedName name="_vena_PayrollS1_PayrollB2_C_8_720177941305491608_2">#REF!</definedName>
    <definedName name="_vena_PayrollS1_PayrollB2_C_8_720177941305491608_3">#REF!</definedName>
    <definedName name="_vena_PayrollS1_PayrollB2_C_8_720177941305491608_4">#REF!</definedName>
    <definedName name="_vena_PayrollS1_PayrollB2_C_8_720177941305491608_5">#REF!</definedName>
    <definedName name="_vena_PayrollS1_PayrollB2_C_8_720177941305491608_6">#REF!</definedName>
    <definedName name="_vena_PayrollS1_PayrollB2_C_8_720177941305491608_7">#REF!</definedName>
    <definedName name="_vena_PayrollS1_PayrollB2_C_8_720177941305491608_8">#REF!</definedName>
    <definedName name="_vena_PayrollS1_PayrollB2_C_8_720177941305491608_9">#REF!</definedName>
    <definedName name="_vena_PayrollS1_PayrollB2_C_8_720177941305491716">#REF!</definedName>
    <definedName name="_vena_PayrollS1_PayrollB2_C_8_720177941309685918">#REF!</definedName>
    <definedName name="_vena_PayrollS1_PayrollB2_C_8_720177941309685918_1">#REF!</definedName>
    <definedName name="_vena_PayrollS1_PayrollB2_C_8_720177941309685918_10">#REF!</definedName>
    <definedName name="_vena_PayrollS1_PayrollB2_C_8_720177941309685918_11">#REF!</definedName>
    <definedName name="_vena_PayrollS1_PayrollB2_C_8_720177941309685918_2">#REF!</definedName>
    <definedName name="_vena_PayrollS1_PayrollB2_C_8_720177941309685918_3">#REF!</definedName>
    <definedName name="_vena_PayrollS1_PayrollB2_C_8_720177941309685918_4">#REF!</definedName>
    <definedName name="_vena_PayrollS1_PayrollB2_C_8_720177941309685918_5">#REF!</definedName>
    <definedName name="_vena_PayrollS1_PayrollB2_C_8_720177941309685918_6">#REF!</definedName>
    <definedName name="_vena_PayrollS1_PayrollB2_C_8_720177941309685918_7">#REF!</definedName>
    <definedName name="_vena_PayrollS1_PayrollB2_C_8_720177941309685918_8">#REF!</definedName>
    <definedName name="_vena_PayrollS1_PayrollB2_C_8_720177941309685918_9">#REF!</definedName>
    <definedName name="_vena_PayrollS1_PayrollB2_C_FV_56493ffece784c5db4cd0fd3b40a250d">#REF!</definedName>
    <definedName name="_vena_PayrollS1_PayrollB2_C_FV_56493ffece784c5db4cd0fd3b40a250d_1">#REF!</definedName>
    <definedName name="_vena_PayrollS1_PayrollB2_C_FV_56493ffece784c5db4cd0fd3b40a250d_10">#REF!</definedName>
    <definedName name="_vena_PayrollS1_PayrollB2_C_FV_56493ffece784c5db4cd0fd3b40a250d_11">#REF!</definedName>
    <definedName name="_vena_PayrollS1_PayrollB2_C_FV_56493ffece784c5db4cd0fd3b40a250d_12">#REF!</definedName>
    <definedName name="_vena_PayrollS1_PayrollB2_C_FV_56493ffece784c5db4cd0fd3b40a250d_13">#REF!</definedName>
    <definedName name="_vena_PayrollS1_PayrollB2_C_FV_56493ffece784c5db4cd0fd3b40a250d_14">#REF!</definedName>
    <definedName name="_vena_PayrollS1_PayrollB2_C_FV_56493ffece784c5db4cd0fd3b40a250d_15">#REF!</definedName>
    <definedName name="_vena_PayrollS1_PayrollB2_C_FV_56493ffece784c5db4cd0fd3b40a250d_16">#REF!</definedName>
    <definedName name="_vena_PayrollS1_PayrollB2_C_FV_56493ffece784c5db4cd0fd3b40a250d_17">#REF!</definedName>
    <definedName name="_vena_PayrollS1_PayrollB2_C_FV_56493ffece784c5db4cd0fd3b40a250d_18">#REF!</definedName>
    <definedName name="_vena_PayrollS1_PayrollB2_C_FV_56493ffece784c5db4cd0fd3b40a250d_19">#REF!</definedName>
    <definedName name="_vena_PayrollS1_PayrollB2_C_FV_56493ffece784c5db4cd0fd3b40a250d_2">#REF!</definedName>
    <definedName name="_vena_PayrollS1_PayrollB2_C_FV_56493ffece784c5db4cd0fd3b40a250d_20">#REF!</definedName>
    <definedName name="_vena_PayrollS1_PayrollB2_C_FV_56493ffece784c5db4cd0fd3b40a250d_21">#REF!</definedName>
    <definedName name="_vena_PayrollS1_PayrollB2_C_FV_56493ffece784c5db4cd0fd3b40a250d_22">#REF!</definedName>
    <definedName name="_vena_PayrollS1_PayrollB2_C_FV_56493ffece784c5db4cd0fd3b40a250d_23">#REF!</definedName>
    <definedName name="_vena_PayrollS1_PayrollB2_C_FV_56493ffece784c5db4cd0fd3b40a250d_24">#REF!</definedName>
    <definedName name="_vena_PayrollS1_PayrollB2_C_FV_56493ffece784c5db4cd0fd3b40a250d_25">#REF!</definedName>
    <definedName name="_vena_PayrollS1_PayrollB2_C_FV_56493ffece784c5db4cd0fd3b40a250d_3">#REF!</definedName>
    <definedName name="_vena_PayrollS1_PayrollB2_C_FV_56493ffece784c5db4cd0fd3b40a250d_4">#REF!</definedName>
    <definedName name="_vena_PayrollS1_PayrollB2_C_FV_56493ffece784c5db4cd0fd3b40a250d_5">#REF!</definedName>
    <definedName name="_vena_PayrollS1_PayrollB2_C_FV_56493ffece784c5db4cd0fd3b40a250d_6">#REF!</definedName>
    <definedName name="_vena_PayrollS1_PayrollB2_C_FV_56493ffece784c5db4cd0fd3b40a250d_7">#REF!</definedName>
    <definedName name="_vena_PayrollS1_PayrollB2_C_FV_56493ffece784c5db4cd0fd3b40a250d_8">#REF!</definedName>
    <definedName name="_vena_PayrollS1_PayrollB2_C_FV_56493ffece784c5db4cd0fd3b40a250d_9">#REF!</definedName>
    <definedName name="_vena_PayrollS1_PayrollB2_C_FV_e1c3a244dc3d4f149ecdf7d748811086">#REF!</definedName>
    <definedName name="_vena_PayrollS1_PayrollB2_C_FV_e1c3a244dc3d4f149ecdf7d748811086_1">#REF!</definedName>
    <definedName name="_vena_PayrollS1_PayrollB2_C_FV_e1c3a244dc3d4f149ecdf7d748811086_10">#REF!</definedName>
    <definedName name="_vena_PayrollS1_PayrollB2_C_FV_e1c3a244dc3d4f149ecdf7d748811086_11">#REF!</definedName>
    <definedName name="_vena_PayrollS1_PayrollB2_C_FV_e1c3a244dc3d4f149ecdf7d748811086_12">#REF!</definedName>
    <definedName name="_vena_PayrollS1_PayrollB2_C_FV_e1c3a244dc3d4f149ecdf7d748811086_13">#REF!</definedName>
    <definedName name="_vena_PayrollS1_PayrollB2_C_FV_e1c3a244dc3d4f149ecdf7d748811086_14">#REF!</definedName>
    <definedName name="_vena_PayrollS1_PayrollB2_C_FV_e1c3a244dc3d4f149ecdf7d748811086_15">#REF!</definedName>
    <definedName name="_vena_PayrollS1_PayrollB2_C_FV_e1c3a244dc3d4f149ecdf7d748811086_16">#REF!</definedName>
    <definedName name="_vena_PayrollS1_PayrollB2_C_FV_e1c3a244dc3d4f149ecdf7d748811086_17">#REF!</definedName>
    <definedName name="_vena_PayrollS1_PayrollB2_C_FV_e1c3a244dc3d4f149ecdf7d748811086_18">#REF!</definedName>
    <definedName name="_vena_PayrollS1_PayrollB2_C_FV_e1c3a244dc3d4f149ecdf7d748811086_19">#REF!</definedName>
    <definedName name="_vena_PayrollS1_PayrollB2_C_FV_e1c3a244dc3d4f149ecdf7d748811086_2">#REF!</definedName>
    <definedName name="_vena_PayrollS1_PayrollB2_C_FV_e1c3a244dc3d4f149ecdf7d748811086_20">#REF!</definedName>
    <definedName name="_vena_PayrollS1_PayrollB2_C_FV_e1c3a244dc3d4f149ecdf7d748811086_21">#REF!</definedName>
    <definedName name="_vena_PayrollS1_PayrollB2_C_FV_e1c3a244dc3d4f149ecdf7d748811086_22">#REF!</definedName>
    <definedName name="_vena_PayrollS1_PayrollB2_C_FV_e1c3a244dc3d4f149ecdf7d748811086_23">#REF!</definedName>
    <definedName name="_vena_PayrollS1_PayrollB2_C_FV_e1c3a244dc3d4f149ecdf7d748811086_3">#REF!</definedName>
    <definedName name="_vena_PayrollS1_PayrollB2_C_FV_e1c3a244dc3d4f149ecdf7d748811086_4">#REF!</definedName>
    <definedName name="_vena_PayrollS1_PayrollB2_C_FV_e1c3a244dc3d4f149ecdf7d748811086_5">#REF!</definedName>
    <definedName name="_vena_PayrollS1_PayrollB2_C_FV_e1c3a244dc3d4f149ecdf7d748811086_6">#REF!</definedName>
    <definedName name="_vena_PayrollS1_PayrollB2_C_FV_e1c3a244dc3d4f149ecdf7d748811086_7">#REF!</definedName>
    <definedName name="_vena_PayrollS1_PayrollB2_C_FV_e1c3a244dc3d4f149ecdf7d748811086_8">#REF!</definedName>
    <definedName name="_vena_PayrollS1_PayrollB2_C_FV_e1c3a244dc3d4f149ecdf7d748811086_9">#REF!</definedName>
    <definedName name="_vena_PayrollS1_PayrollB2_R_5_720177941099970589" comment="*">#REF!</definedName>
    <definedName name="_vena_PayrollS1_PayrollB3_C_4_720177941095776277">#REF!</definedName>
    <definedName name="_vena_PayrollS1_PayrollB3_C_8_720177941305491604">#REF!</definedName>
    <definedName name="_vena_PayrollS1_PayrollB3_C_8_720177941305491604_1">#REF!</definedName>
    <definedName name="_vena_PayrollS1_PayrollB3_C_8_720177941305491604_10">#REF!</definedName>
    <definedName name="_vena_PayrollS1_PayrollB3_C_8_720177941305491604_11">#REF!</definedName>
    <definedName name="_vena_PayrollS1_PayrollB3_C_8_720177941305491604_2">#REF!</definedName>
    <definedName name="_vena_PayrollS1_PayrollB3_C_8_720177941305491604_3">#REF!</definedName>
    <definedName name="_vena_PayrollS1_PayrollB3_C_8_720177941305491604_4">#REF!</definedName>
    <definedName name="_vena_PayrollS1_PayrollB3_C_8_720177941305491604_5">#REF!</definedName>
    <definedName name="_vena_PayrollS1_PayrollB3_C_8_720177941305491604_6">#REF!</definedName>
    <definedName name="_vena_PayrollS1_PayrollB3_C_8_720177941305491604_7">#REF!</definedName>
    <definedName name="_vena_PayrollS1_PayrollB3_C_8_720177941305491604_8">#REF!</definedName>
    <definedName name="_vena_PayrollS1_PayrollB3_C_8_720177941305491604_9">#REF!</definedName>
    <definedName name="_vena_PayrollS1_PayrollB3_C_8_720177941305491608">#REF!</definedName>
    <definedName name="_vena_PayrollS1_PayrollB3_C_8_720177941305491608_1">#REF!</definedName>
    <definedName name="_vena_PayrollS1_PayrollB3_C_8_720177941305491608_10">#REF!</definedName>
    <definedName name="_vena_PayrollS1_PayrollB3_C_8_720177941305491608_11">#REF!</definedName>
    <definedName name="_vena_PayrollS1_PayrollB3_C_8_720177941305491608_2">#REF!</definedName>
    <definedName name="_vena_PayrollS1_PayrollB3_C_8_720177941305491608_3">#REF!</definedName>
    <definedName name="_vena_PayrollS1_PayrollB3_C_8_720177941305491608_4">#REF!</definedName>
    <definedName name="_vena_PayrollS1_PayrollB3_C_8_720177941305491608_5">#REF!</definedName>
    <definedName name="_vena_PayrollS1_PayrollB3_C_8_720177941305491608_6">#REF!</definedName>
    <definedName name="_vena_PayrollS1_PayrollB3_C_8_720177941305491608_7">#REF!</definedName>
    <definedName name="_vena_PayrollS1_PayrollB3_C_8_720177941305491608_8">#REF!</definedName>
    <definedName name="_vena_PayrollS1_PayrollB3_C_8_720177941305491608_9">#REF!</definedName>
    <definedName name="_vena_PayrollS1_PayrollB3_C_8_720177941309685782">#REF!</definedName>
    <definedName name="_vena_PayrollS1_PayrollB3_C_FV_56493ffece784c5db4cd0fd3b40a250d">#REF!</definedName>
    <definedName name="_vena_PayrollS1_PayrollB3_C_FV_56493ffece784c5db4cd0fd3b40a250d_1">#REF!</definedName>
    <definedName name="_vena_PayrollS1_PayrollB3_C_FV_56493ffece784c5db4cd0fd3b40a250d_10">#REF!</definedName>
    <definedName name="_vena_PayrollS1_PayrollB3_C_FV_56493ffece784c5db4cd0fd3b40a250d_11">#REF!</definedName>
    <definedName name="_vena_PayrollS1_PayrollB3_C_FV_56493ffece784c5db4cd0fd3b40a250d_12">#REF!</definedName>
    <definedName name="_vena_PayrollS1_PayrollB3_C_FV_56493ffece784c5db4cd0fd3b40a250d_13">#REF!</definedName>
    <definedName name="_vena_PayrollS1_PayrollB3_C_FV_56493ffece784c5db4cd0fd3b40a250d_14">#REF!</definedName>
    <definedName name="_vena_PayrollS1_PayrollB3_C_FV_56493ffece784c5db4cd0fd3b40a250d_15">#REF!</definedName>
    <definedName name="_vena_PayrollS1_PayrollB3_C_FV_56493ffece784c5db4cd0fd3b40a250d_16">#REF!</definedName>
    <definedName name="_vena_PayrollS1_PayrollB3_C_FV_56493ffece784c5db4cd0fd3b40a250d_17">#REF!</definedName>
    <definedName name="_vena_PayrollS1_PayrollB3_C_FV_56493ffece784c5db4cd0fd3b40a250d_18">#REF!</definedName>
    <definedName name="_vena_PayrollS1_PayrollB3_C_FV_56493ffece784c5db4cd0fd3b40a250d_19">#REF!</definedName>
    <definedName name="_vena_PayrollS1_PayrollB3_C_FV_56493ffece784c5db4cd0fd3b40a250d_2">#REF!</definedName>
    <definedName name="_vena_PayrollS1_PayrollB3_C_FV_56493ffece784c5db4cd0fd3b40a250d_20">#REF!</definedName>
    <definedName name="_vena_PayrollS1_PayrollB3_C_FV_56493ffece784c5db4cd0fd3b40a250d_21">#REF!</definedName>
    <definedName name="_vena_PayrollS1_PayrollB3_C_FV_56493ffece784c5db4cd0fd3b40a250d_22">#REF!</definedName>
    <definedName name="_vena_PayrollS1_PayrollB3_C_FV_56493ffece784c5db4cd0fd3b40a250d_23">#REF!</definedName>
    <definedName name="_vena_PayrollS1_PayrollB3_C_FV_56493ffece784c5db4cd0fd3b40a250d_24">#REF!</definedName>
    <definedName name="_vena_PayrollS1_PayrollB3_C_FV_56493ffece784c5db4cd0fd3b40a250d_3">#REF!</definedName>
    <definedName name="_vena_PayrollS1_PayrollB3_C_FV_56493ffece784c5db4cd0fd3b40a250d_4">#REF!</definedName>
    <definedName name="_vena_PayrollS1_PayrollB3_C_FV_56493ffece784c5db4cd0fd3b40a250d_5">#REF!</definedName>
    <definedName name="_vena_PayrollS1_PayrollB3_C_FV_56493ffece784c5db4cd0fd3b40a250d_6">#REF!</definedName>
    <definedName name="_vena_PayrollS1_PayrollB3_C_FV_56493ffece784c5db4cd0fd3b40a250d_7">#REF!</definedName>
    <definedName name="_vena_PayrollS1_PayrollB3_C_FV_56493ffece784c5db4cd0fd3b40a250d_8">#REF!</definedName>
    <definedName name="_vena_PayrollS1_PayrollB3_C_FV_56493ffece784c5db4cd0fd3b40a250d_9">#REF!</definedName>
    <definedName name="_vena_PayrollS1_PayrollB3_C_FV_e1c3a244dc3d4f149ecdf7d748811086">#REF!</definedName>
    <definedName name="_vena_PayrollS1_PayrollB3_C_FV_e1c3a244dc3d4f149ecdf7d748811086_1">#REF!</definedName>
    <definedName name="_vena_PayrollS1_PayrollB3_C_FV_e1c3a244dc3d4f149ecdf7d748811086_10">#REF!</definedName>
    <definedName name="_vena_PayrollS1_PayrollB3_C_FV_e1c3a244dc3d4f149ecdf7d748811086_11">#REF!</definedName>
    <definedName name="_vena_PayrollS1_PayrollB3_C_FV_e1c3a244dc3d4f149ecdf7d748811086_12">#REF!</definedName>
    <definedName name="_vena_PayrollS1_PayrollB3_C_FV_e1c3a244dc3d4f149ecdf7d748811086_13">#REF!</definedName>
    <definedName name="_vena_PayrollS1_PayrollB3_C_FV_e1c3a244dc3d4f149ecdf7d748811086_14">#REF!</definedName>
    <definedName name="_vena_PayrollS1_PayrollB3_C_FV_e1c3a244dc3d4f149ecdf7d748811086_15">#REF!</definedName>
    <definedName name="_vena_PayrollS1_PayrollB3_C_FV_e1c3a244dc3d4f149ecdf7d748811086_16">#REF!</definedName>
    <definedName name="_vena_PayrollS1_PayrollB3_C_FV_e1c3a244dc3d4f149ecdf7d748811086_17">#REF!</definedName>
    <definedName name="_vena_PayrollS1_PayrollB3_C_FV_e1c3a244dc3d4f149ecdf7d748811086_18">#REF!</definedName>
    <definedName name="_vena_PayrollS1_PayrollB3_C_FV_e1c3a244dc3d4f149ecdf7d748811086_19">#REF!</definedName>
    <definedName name="_vena_PayrollS1_PayrollB3_C_FV_e1c3a244dc3d4f149ecdf7d748811086_2">#REF!</definedName>
    <definedName name="_vena_PayrollS1_PayrollB3_C_FV_e1c3a244dc3d4f149ecdf7d748811086_20">#REF!</definedName>
    <definedName name="_vena_PayrollS1_PayrollB3_C_FV_e1c3a244dc3d4f149ecdf7d748811086_21">#REF!</definedName>
    <definedName name="_vena_PayrollS1_PayrollB3_C_FV_e1c3a244dc3d4f149ecdf7d748811086_22">#REF!</definedName>
    <definedName name="_vena_PayrollS1_PayrollB3_C_FV_e1c3a244dc3d4f149ecdf7d748811086_23">#REF!</definedName>
    <definedName name="_vena_PayrollS1_PayrollB3_C_FV_e1c3a244dc3d4f149ecdf7d748811086_3">#REF!</definedName>
    <definedName name="_vena_PayrollS1_PayrollB3_C_FV_e1c3a244dc3d4f149ecdf7d748811086_4">#REF!</definedName>
    <definedName name="_vena_PayrollS1_PayrollB3_C_FV_e1c3a244dc3d4f149ecdf7d748811086_5">#REF!</definedName>
    <definedName name="_vena_PayrollS1_PayrollB3_C_FV_e1c3a244dc3d4f149ecdf7d748811086_6">#REF!</definedName>
    <definedName name="_vena_PayrollS1_PayrollB3_C_FV_e1c3a244dc3d4f149ecdf7d748811086_7">#REF!</definedName>
    <definedName name="_vena_PayrollS1_PayrollB3_C_FV_e1c3a244dc3d4f149ecdf7d748811086_8">#REF!</definedName>
    <definedName name="_vena_PayrollS1_PayrollB3_C_FV_e1c3a244dc3d4f149ecdf7d748811086_9">#REF!</definedName>
    <definedName name="_vena_PayrollS1_PayrollB3_R_5_721231448376606720">#REF!</definedName>
    <definedName name="_vena_PayrollS1_PayrollB3_R_5_721231448380801024">#REF!</definedName>
    <definedName name="_vena_PayrollS1_PayrollB3_R_5_721231448384995329">#REF!</definedName>
    <definedName name="_vena_PayrollS1_PayrollB3_R_5_721231448384995331">#REF!</definedName>
    <definedName name="_vena_PayrollS1_PayrollB3_R_5_721231448384995333">#REF!</definedName>
    <definedName name="_vena_PayrollS1_PayrollB3_R_5_721231448389189633">#REF!</definedName>
    <definedName name="_vena_PayrollS1_PayrollB3_R_5_721231448389189635">#REF!</definedName>
    <definedName name="_vena_PayrollS1_PayrollB3_R_5_721231448393383937">#REF!</definedName>
    <definedName name="_vena_PayrollS1_PayrollB3_R_5_721231448393383939">#REF!</definedName>
    <definedName name="_vena_PayrollS1_PayrollB3_R_5_721231448393383941">#REF!</definedName>
    <definedName name="_vena_PayrollS1_PayrollB3_R_5_721231448397578241">#REF!</definedName>
    <definedName name="_vena_PayrollS1_PayrollB3_R_5_721231448397578243">#REF!</definedName>
    <definedName name="_vena_PayrollS1_PayrollB3_R_5_721231448401772545">#REF!</definedName>
    <definedName name="_vena_PayrollS1_PayrollB3_R_5_721231448401772547">#REF!</definedName>
    <definedName name="_vena_PayrollS1_PayrollB3_R_5_721231448401772549">#REF!</definedName>
    <definedName name="_vena_PayrollS1_PayrollB3_R_5_721231448405966849">#REF!</definedName>
    <definedName name="_vena_PayrollS1_PayrollB3_R_5_721231448405966851">#REF!</definedName>
    <definedName name="_vena_PayrollS1_PayrollB3_R_5_721231448410161153">#REF!</definedName>
    <definedName name="_vena_PayrollS1_PayrollB3_R_5_721231448410161155">#REF!</definedName>
    <definedName name="_vena_PayrollS1_PayrollB3_R_5_721231448410161157">#REF!</definedName>
    <definedName name="_vena_PayrollS1_PayrollB3_R_5_721231448414355457">#REF!</definedName>
    <definedName name="_vena_PayrollS1_PayrollB3_R_5_721231448414355459">#REF!</definedName>
    <definedName name="_vena_PayrollS1_PayrollB3_R_5_721231448414355461">#REF!</definedName>
    <definedName name="_vena_PayrollS1_PayrollB3_R_5_721231448418549761">#REF!</definedName>
    <definedName name="_vena_PayrollS1_PayrollB3_R_5_721231448418549763">#REF!</definedName>
    <definedName name="_vena_PayrollS1_PayrollB3_R_5_721231448422744065">#REF!</definedName>
    <definedName name="_vena_PayrollS1_PayrollB3_R_5_721231448422744067">#REF!</definedName>
    <definedName name="_vena_PayrollS1_PayrollB3_R_5_721231448422744069">#REF!</definedName>
    <definedName name="_vena_PayrollS1_PayrollB3_R_5_721231448426938369">#REF!</definedName>
    <definedName name="_vena_PayrollS1_PayrollB3_R_5_721231448426938371">#REF!</definedName>
    <definedName name="_vena_PayrollS1_PayrollB3_R_5_721231448431132673">#REF!</definedName>
    <definedName name="_vena_PayrollS1_PayrollB3_R_5_721231448431132675">#REF!</definedName>
    <definedName name="_vena_PayrollS1_PayrollB3_R_5_721231448431132677">#REF!</definedName>
    <definedName name="_vena_PayrollS1_PayrollB3_R_5_721231448435326977">#REF!</definedName>
    <definedName name="_vena_PayrollS1_PayrollB3_R_5_721231448435326979">#REF!</definedName>
    <definedName name="_vena_PayrollS1_PayrollB3_R_5_721231448439521281">#REF!</definedName>
    <definedName name="_vena_PayrollS1_PayrollB3_R_5_721231448439521283">#REF!</definedName>
    <definedName name="_vena_PayrollS1_PayrollB3_R_5_721231448439521285">#REF!</definedName>
    <definedName name="_vena_PayrollS1_PayrollB3_R_5_721231448443715585">#REF!</definedName>
    <definedName name="_vena_PayrollS1_PayrollB3_R_5_721231448443715587">#REF!</definedName>
    <definedName name="_vena_PayrollS1_PayrollB3_R_5_721231448443715589">#REF!</definedName>
    <definedName name="_vena_PayrollS1_PayrollB3_R_5_721231448447909889">#REF!</definedName>
    <definedName name="_vena_PayrollS1_PayrollB3_R_5_721231448447909891">#REF!</definedName>
    <definedName name="_vena_PayrollS1_PayrollB3_R_5_721231448452104193">#REF!</definedName>
    <definedName name="_vena_PayrollS1_PayrollB3_R_5_721231448452104195">#REF!</definedName>
    <definedName name="_vena_PayrollS1_PayrollB3_R_5_721231448452104197">#REF!</definedName>
    <definedName name="_vena_PayrollS1_PayrollB3_R_5_721231448456298497">#REF!</definedName>
    <definedName name="_vena_PayrollS1_PayrollB3_R_5_721231448456298499">#REF!</definedName>
    <definedName name="_vena_PayrollS1_PayrollB3_R_5_721231448460492801">#REF!</definedName>
    <definedName name="_vena_PayrollS1_PayrollB3_R_5_721231448460492803">#REF!</definedName>
    <definedName name="_vena_PayrollS1_PayrollB3_R_5_721231448460492805">#REF!</definedName>
    <definedName name="_vena_PayrollS1_PayrollB3_R_5_721231448464687105">#REF!</definedName>
    <definedName name="_vena_PayrollS1_PayrollB3_R_5_721231448464687107">#REF!</definedName>
    <definedName name="_vena_PayrollS1_PayrollB3_R_5_721231448468881409">#REF!</definedName>
    <definedName name="_vena_PayrollS1_PayrollB3_R_5_721231448468881411">#REF!</definedName>
    <definedName name="_vena_PayrollS1_PayrollB3_R_5_721231448468881413">#REF!</definedName>
    <definedName name="_vena_PayrollS1_PayrollB4_C_8_720177941305491604">#REF!</definedName>
    <definedName name="_vena_PayrollS1_PayrollB4_C_8_720177941305491604_1">#REF!</definedName>
    <definedName name="_vena_PayrollS1_PayrollB4_C_8_720177941305491604_10">#REF!</definedName>
    <definedName name="_vena_PayrollS1_PayrollB4_C_8_720177941305491604_11">#REF!</definedName>
    <definedName name="_vena_PayrollS1_PayrollB4_C_8_720177941305491604_2">#REF!</definedName>
    <definedName name="_vena_PayrollS1_PayrollB4_C_8_720177941305491604_3">#REF!</definedName>
    <definedName name="_vena_PayrollS1_PayrollB4_C_8_720177941305491604_4">#REF!</definedName>
    <definedName name="_vena_PayrollS1_PayrollB4_C_8_720177941305491604_5">#REF!</definedName>
    <definedName name="_vena_PayrollS1_PayrollB4_C_8_720177941305491604_6">#REF!</definedName>
    <definedName name="_vena_PayrollS1_PayrollB4_C_8_720177941305491604_7">#REF!</definedName>
    <definedName name="_vena_PayrollS1_PayrollB4_C_8_720177941305491604_8">#REF!</definedName>
    <definedName name="_vena_PayrollS1_PayrollB4_C_8_720177941305491604_9">#REF!</definedName>
    <definedName name="_vena_PayrollS1_PayrollB4_C_FV_56493ffece784c5db4cd0fd3b40a250d_1">#REF!</definedName>
    <definedName name="_vena_PayrollS1_PayrollB4_C_FV_56493ffece784c5db4cd0fd3b40a250d_10">#REF!</definedName>
    <definedName name="_vena_PayrollS1_PayrollB4_C_FV_56493ffece784c5db4cd0fd3b40a250d_11">#REF!</definedName>
    <definedName name="_vena_PayrollS1_PayrollB4_C_FV_56493ffece784c5db4cd0fd3b40a250d_12">#REF!</definedName>
    <definedName name="_vena_PayrollS1_PayrollB4_C_FV_56493ffece784c5db4cd0fd3b40a250d_2">#REF!</definedName>
    <definedName name="_vena_PayrollS1_PayrollB4_C_FV_56493ffece784c5db4cd0fd3b40a250d_3">#REF!</definedName>
    <definedName name="_vena_PayrollS1_PayrollB4_C_FV_56493ffece784c5db4cd0fd3b40a250d_4">#REF!</definedName>
    <definedName name="_vena_PayrollS1_PayrollB4_C_FV_56493ffece784c5db4cd0fd3b40a250d_5">#REF!</definedName>
    <definedName name="_vena_PayrollS1_PayrollB4_C_FV_56493ffece784c5db4cd0fd3b40a250d_6">#REF!</definedName>
    <definedName name="_vena_PayrollS1_PayrollB4_C_FV_56493ffece784c5db4cd0fd3b40a250d_7">#REF!</definedName>
    <definedName name="_vena_PayrollS1_PayrollB4_C_FV_56493ffece784c5db4cd0fd3b40a250d_8">#REF!</definedName>
    <definedName name="_vena_PayrollS1_PayrollB4_C_FV_56493ffece784c5db4cd0fd3b40a250d_9">#REF!</definedName>
    <definedName name="_vena_PayrollS1_PayrollB4_C_FV_e1c3a244dc3d4f149ecdf7d748811086">#REF!</definedName>
    <definedName name="_vena_PayrollS1_PayrollB4_C_FV_e1c3a244dc3d4f149ecdf7d748811086_1">#REF!</definedName>
    <definedName name="_vena_PayrollS1_PayrollB4_C_FV_e1c3a244dc3d4f149ecdf7d748811086_10">#REF!</definedName>
    <definedName name="_vena_PayrollS1_PayrollB4_C_FV_e1c3a244dc3d4f149ecdf7d748811086_11">#REF!</definedName>
    <definedName name="_vena_PayrollS1_PayrollB4_C_FV_e1c3a244dc3d4f149ecdf7d748811086_2">#REF!</definedName>
    <definedName name="_vena_PayrollS1_PayrollB4_C_FV_e1c3a244dc3d4f149ecdf7d748811086_3">#REF!</definedName>
    <definedName name="_vena_PayrollS1_PayrollB4_C_FV_e1c3a244dc3d4f149ecdf7d748811086_4">#REF!</definedName>
    <definedName name="_vena_PayrollS1_PayrollB4_C_FV_e1c3a244dc3d4f149ecdf7d748811086_5">#REF!</definedName>
    <definedName name="_vena_PayrollS1_PayrollB4_C_FV_e1c3a244dc3d4f149ecdf7d748811086_6">#REF!</definedName>
    <definedName name="_vena_PayrollS1_PayrollB4_C_FV_e1c3a244dc3d4f149ecdf7d748811086_7">#REF!</definedName>
    <definedName name="_vena_PayrollS1_PayrollB4_C_FV_e1c3a244dc3d4f149ecdf7d748811086_8">#REF!</definedName>
    <definedName name="_vena_PayrollS1_PayrollB4_C_FV_e1c3a244dc3d4f149ecdf7d748811086_9">#REF!</definedName>
    <definedName name="_vena_PayrollS1_PayrollB4_R_5_720177941104164980">#REF!</definedName>
    <definedName name="_vena_PayrollS1_PayrollB4_R_5_720177941104164983">#REF!</definedName>
    <definedName name="_vena_PayrollS1_PayrollB4_R_5_720177941104164996">#REF!</definedName>
    <definedName name="_vena_PayrollS1_PayrollB4_R_5_720177941125136429">#REF!</definedName>
    <definedName name="_vena_RatesS1_P_3_720177941083193402" comment="*">Rates!#REF!</definedName>
    <definedName name="_vena_RatesS1_P_6_720177941255159927" comment="*">Rates!#REF!</definedName>
    <definedName name="_vena_RatesS1_P_7_720177941267742850" comment="*">Rates!#REF!</definedName>
    <definedName name="_vena_RatesS1_P_FV_e3545e3dcc52420a84dcdae3a23a4597" comment="*">Rates!#REF!</definedName>
    <definedName name="_vena_RatesS1_RatesB1_C_8_720177941305491604">Rates!#REF!</definedName>
    <definedName name="_vena_RatesS1_RatesB1_C_8_720177941305491604_1">Rates!#REF!</definedName>
    <definedName name="_vena_RatesS1_RatesB1_C_8_720177941305491604_2">Rates!#REF!</definedName>
    <definedName name="_vena_RatesS1_RatesB1_C_8_720177941305491604_3">Rates!#REF!</definedName>
    <definedName name="_vena_RatesS1_RatesB1_C_8_720177941305491604_4">Rates!#REF!</definedName>
    <definedName name="_vena_RatesS1_RatesB1_C_8_720177941305491604_5">Rates!#REF!</definedName>
    <definedName name="_vena_RatesS1_RatesB1_C_FV_e1c3a244dc3d4f149ecdf7d748811086">Rates!#REF!</definedName>
    <definedName name="_vena_RatesS1_RatesB1_C_FV_e1c3a244dc3d4f149ecdf7d748811086_1">Rates!#REF!</definedName>
    <definedName name="_vena_RatesS1_RatesB1_C_FV_e1c3a244dc3d4f149ecdf7d748811086_2">Rates!#REF!</definedName>
    <definedName name="_vena_RatesS1_RatesB1_C_FV_e1c3a244dc3d4f149ecdf7d748811086_3">Rates!#REF!</definedName>
    <definedName name="_vena_RatesS1_RatesB1_C_FV_e1c3a244dc3d4f149ecdf7d748811086_4">Rates!#REF!</definedName>
    <definedName name="_vena_RatesS1_RatesB1_C_FV_e1c3a244dc3d4f149ecdf7d748811086_5">Rates!#REF!</definedName>
    <definedName name="_vena_RatesS1_RatesB1_R_1_720177941041250317_1">Rates!#REF!</definedName>
    <definedName name="_vena_RatesS1_RatesB1_R_1_720177941041250317_10">Rates!#REF!</definedName>
    <definedName name="_vena_RatesS1_RatesB1_R_1_720177941041250317_12">Rates!#REF!</definedName>
    <definedName name="_vena_RatesS1_RatesB1_R_1_720177941041250317_13">Rates!#REF!</definedName>
    <definedName name="_vena_RatesS1_RatesB1_R_1_720177941041250317_15">Rates!#REF!</definedName>
    <definedName name="_vena_RatesS1_RatesB1_R_1_720177941041250317_16">Rates!#REF!</definedName>
    <definedName name="_vena_RatesS1_RatesB1_R_1_720177941041250317_17">Rates!#REF!</definedName>
    <definedName name="_vena_RatesS1_RatesB1_R_1_720177941041250317_18">Rates!#REF!</definedName>
    <definedName name="_vena_RatesS1_RatesB1_R_1_720177941041250317_4">Rates!#REF!</definedName>
    <definedName name="_vena_RatesS1_RatesB1_R_1_720177941041250317_5">Rates!#REF!</definedName>
    <definedName name="_vena_RatesS1_RatesB1_R_1_720177941041250317_6">Rates!#REF!</definedName>
    <definedName name="_vena_RatesS1_RatesB1_R_1_720177941041250317_8">Rates!#REF!</definedName>
    <definedName name="_vena_RatesS1_RatesB1_R_1_720177941041250317_9">Rates!#REF!</definedName>
    <definedName name="_vena_RatesS1_RatesB1_R_5_720177941099970573">Rates!#REF!</definedName>
    <definedName name="_vena_RatesS1_RatesB1_R_5_720177941099970625">Rates!#REF!</definedName>
    <definedName name="_vena_RatesS1_RatesB1_R_5_720177941099970629">Rates!#REF!</definedName>
    <definedName name="_vena_RatesS1_RatesB1_R_5_720177941108359202">Rates!#REF!</definedName>
    <definedName name="_vena_RatesS1_RatesB1_R_5_720177941112553507">Rates!#REF!</definedName>
    <definedName name="_vena_RatesS1_RatesB1_R_5_720177941116747930">Rates!#REF!</definedName>
    <definedName name="_vena_RatesS1_RatesB1_R_5_720177941120942108">Rates!#REF!</definedName>
    <definedName name="_vena_RatesS1_RatesB1_R_5_720177941133525155">Rates!#REF!</definedName>
    <definedName name="_vena_RatesS1_RatesB1_R_5_720177941141913623">Rates!#REF!</definedName>
    <definedName name="_vena_RatesS1_RatesB1_R_5_720177941141913626">Rates!#REF!</definedName>
    <definedName name="_vena_RatesS1_RatesB1_R_5_720177941141913759">Rates!#REF!</definedName>
    <definedName name="_vena_RatesS1_RatesB1_R_5_720177941141913762">Rates!#REF!</definedName>
    <definedName name="_vena_RatesS1_RatesB1_R_5_720177941146108060">Rates!#REF!</definedName>
    <definedName name="_vena_RatesS1_RatesB1_R_5_720177941150302286">Rates!#REF!</definedName>
    <definedName name="_vena_RatesS1_RatesB1_R_5_738997556312670208">Rates!#REF!</definedName>
    <definedName name="_vena_RatesS1_RatesB1_R_5_738997844933738496">Rates!#REF!</definedName>
    <definedName name="_vena_RatesS1_RatesB1_R_5_738997909171208192">Rates!#REF!</definedName>
    <definedName name="_vena_RatesS1_RatesB1_R_FV_56493ffece784c5db4cd0fd3b40a250d">Rates!#REF!</definedName>
    <definedName name="_vena_RatesS1_RatesB1_R_FV_56493ffece784c5db4cd0fd3b40a250d_1">Rates!#REF!</definedName>
    <definedName name="_vena_RatesS1_RatesB1_R_FV_56493ffece784c5db4cd0fd3b40a250d_2">Rates!#REF!</definedName>
    <definedName name="_vena_RatesS1_RatesB1_R_FV_56493ffece784c5db4cd0fd3b40a250d_6">Rates!#REF!</definedName>
    <definedName name="_vena_RatesS1_RatesB2_C_4_720177941095776277">Rates!#REF!</definedName>
    <definedName name="_vena_RatesS1_RatesB2_C_8_720177941305491604">Rates!#REF!</definedName>
    <definedName name="_vena_RatesS1_RatesB2_C_8_720177941305491604_1">Rates!#REF!</definedName>
    <definedName name="_vena_RatesS1_RatesB2_C_8_720177941305491604_2">Rates!#REF!</definedName>
    <definedName name="_vena_RatesS1_RatesB2_C_8_720177941305491604_3">Rates!#REF!</definedName>
    <definedName name="_vena_RatesS1_RatesB2_C_8_720177941305491604_4">Rates!#REF!</definedName>
    <definedName name="_vena_RatesS1_RatesB2_C_8_720177941305491604_5">Rates!#REF!</definedName>
    <definedName name="_vena_RatesS1_RatesB2_C_8_720177941309685782">Rates!#REF!</definedName>
    <definedName name="_vena_RatesS1_RatesB2_C_FV_e1c3a244dc3d4f149ecdf7d748811086_2">Rates!#REF!</definedName>
    <definedName name="_vena_RatesS1_RatesB2_C_FV_e1c3a244dc3d4f149ecdf7d748811086_3">Rates!#REF!</definedName>
    <definedName name="_vena_RatesS1_RatesB2_C_FV_e1c3a244dc3d4f149ecdf7d748811086_4">Rates!#REF!</definedName>
    <definedName name="_vena_RatesS1_RatesB2_C_FV_e1c3a244dc3d4f149ecdf7d748811086_5">Rates!#REF!</definedName>
    <definedName name="_vena_RatesS1_RatesB2_C_FV_e1c3a244dc3d4f149ecdf7d748811086_6">Rates!#REF!</definedName>
    <definedName name="_vena_RatesS1_RatesB2_C_FV_e1c3a244dc3d4f149ecdf7d748811086_7">Rates!#REF!</definedName>
    <definedName name="_vena_RatesS1_RatesB2_R_5_720177941137719313" comment="*">Rates!#REF!</definedName>
    <definedName name="_vena_RatesS1_RatesB2_R_FV_56493ffece784c5db4cd0fd3b40a250d">Rates!#REF!</definedName>
    <definedName name="_vena_RatesS1_RatesB3_C_8_720177941305491462">Rates!#REF!</definedName>
    <definedName name="_vena_RatesS1_RatesB3_C_8_720177941305491462_1">Rates!#REF!</definedName>
    <definedName name="_vena_RatesS1_RatesB3_C_8_720177941305491462_2">Rates!#REF!</definedName>
    <definedName name="_vena_RatesS1_RatesB3_C_8_720177941305491462_3">Rates!#REF!</definedName>
    <definedName name="_vena_RatesS1_RatesB3_C_8_720177941305491462_4">Rates!#REF!</definedName>
    <definedName name="_vena_RatesS1_RatesB3_C_8_720177941305491462_5">Rates!#REF!</definedName>
    <definedName name="_vena_RatesS1_RatesB3_C_8_720177941305491676">Rates!#REF!</definedName>
    <definedName name="_vena_RatesS1_RatesB3_C_FV_e1c3a244dc3d4f149ecdf7d748811086">Rates!#REF!</definedName>
    <definedName name="_vena_RatesS1_RatesB3_C_FV_e1c3a244dc3d4f149ecdf7d748811086_1">Rates!#REF!</definedName>
    <definedName name="_vena_RatesS1_RatesB3_C_FV_e1c3a244dc3d4f149ecdf7d748811086_2">Rates!#REF!</definedName>
    <definedName name="_vena_RatesS1_RatesB3_C_FV_e1c3a244dc3d4f149ecdf7d748811086_3">Rates!#REF!</definedName>
    <definedName name="_vena_RatesS1_RatesB3_C_FV_e1c3a244dc3d4f149ecdf7d748811086_4">Rates!#REF!</definedName>
    <definedName name="_vena_RatesS1_RatesB3_C_FV_e1c3a244dc3d4f149ecdf7d748811086_5">Rates!#REF!</definedName>
    <definedName name="_vena_RatesS1_RatesB3_C_FV_e1c3a244dc3d4f149ecdf7d748811086_6">Rates!#REF!</definedName>
    <definedName name="_vena_RatesS1_RatesB3_R_5_720177941125136477">Rates!#REF!</definedName>
    <definedName name="_vena_RatesS1_RatesB3_R_5_720177941133525179">Rates!#REF!</definedName>
    <definedName name="_vena_RatesS1_RatesB3_R_5_720177941133525182">Rates!#REF!</definedName>
    <definedName name="_vena_RatesS1_RatesB3_R_FV_56493ffece784c5db4cd0fd3b40a250d_1">Rates!#REF!</definedName>
    <definedName name="_vena_RatesS1_RatesB3_R_FV_56493ffece784c5db4cd0fd3b40a250d_2">Rates!#REF!</definedName>
    <definedName name="_vena_RatesS1_RatesB3_R_FV_56493ffece784c5db4cd0fd3b40a250d_3">Rates!#REF!</definedName>
    <definedName name="_vena_V_CashFlowDelete_H">Validation!$A$4</definedName>
    <definedName name="_vena_V_GraphsDelete_H">Validation!$A$7</definedName>
    <definedName name="_vena_V_MYPDelete_H">Validation!$A$2</definedName>
    <definedName name="_vena_V_MYPMultisiteDelete_H">Validation!$A$3</definedName>
    <definedName name="_vena_V_NoSaveAfterMacro_H">Validation!$A$1</definedName>
    <definedName name="_vena_V_PayrollDelete_H">Validation!$A$5</definedName>
    <definedName name="_vena_V_RatesDelete_H">Validation!$A$6</definedName>
    <definedName name="Certificated">Rates!$A$23</definedName>
    <definedName name="ChooseCFScenario">MYP!#REF!</definedName>
    <definedName name="ChooseCS1Scenario">MYP!#REF!</definedName>
    <definedName name="ChooseSubLoc">MYP!#REF!</definedName>
    <definedName name="ChooseYear">MYP!#REF!</definedName>
    <definedName name="CommonSubLoc">MYP!#REF!</definedName>
    <definedName name="DV_HW">Rates!$A$35:$A$39</definedName>
    <definedName name="EmployeeType">Rates!$A$23:$A$23</definedName>
    <definedName name="ERS">Rates!$A$27</definedName>
    <definedName name="FiscalMonth">MYP!#REF!</definedName>
    <definedName name="FUTA">Rates!$A$41</definedName>
    <definedName name="HTML_CodePage" hidden="1">1252</definedName>
    <definedName name="HTML_Control" localSheetId="2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dex_FUTA_Rate">Rates!$A$41:$G$41</definedName>
    <definedName name="Index_SUTA_Rate">Rates!$A$43:$G$43</definedName>
    <definedName name="IndexBenefits">Rates!$A$25:$G$46</definedName>
    <definedName name="IndexInLieuMedical">Rates!$A$40:$G$40</definedName>
    <definedName name="IndexPayIncrease">Rates!$A$23:$G$23</definedName>
    <definedName name="Last_Row">IF(Values_Entered,Header_Row+Number_of_Payments,Header_Row)</definedName>
    <definedName name="MatchBenefits">Rates!$A$25:$A$46</definedName>
    <definedName name="MatchRatesYear">Rates!$A$5:$G$5</definedName>
    <definedName name="Medicare">Rates!$A$32</definedName>
    <definedName name="MedInLieu">Rates!$A$40</definedName>
    <definedName name="Month">MYP!#REF!</definedName>
    <definedName name="NoSaveAfterMacro">MYP!#REF!</definedName>
    <definedName name="Number_of_Payments">MATCH(0.01,End_Bal,-1)+1</definedName>
    <definedName name="Number_of_Payments_9">MATCH(0.01,End_Bal_9,-1)+1</definedName>
    <definedName name="_xlnm.Print_Area" localSheetId="2">'Cash Flow'!$A$1:$BF$346</definedName>
    <definedName name="_xlnm.Print_Area" localSheetId="1">MYP!$A$1:$Q$40</definedName>
    <definedName name="Print_Area_Reset">OFFSET(Full_Print,0,0,Last_Row)</definedName>
    <definedName name="_xlnm.Print_Titles" localSheetId="2">'Cash Flow'!$A:$B</definedName>
    <definedName name="_xlnm.Print_Titles" localSheetId="1">MYP!$1:$7</definedName>
    <definedName name="SAPBEXdnldView" hidden="1">"4GKQGA68BTJSRT8MI528THIA3"</definedName>
    <definedName name="SAPBEXsysID" hidden="1">"PB1"</definedName>
    <definedName name="Scenario">MYP!#REF!</definedName>
    <definedName name="SocialSecurity">Rates!$A$30</definedName>
    <definedName name="Subsidiary_Location">MYP!#REF!</definedName>
    <definedName name="SubsidiaryNumber">MYP!#REF!</definedName>
    <definedName name="Year1">MYP!#REF!</definedName>
    <definedName name="YearAbsolute">MYP!#REF!</definedName>
    <definedName name="YearCode">MYP!#REF!</definedName>
    <definedName name="YearRelative">MYP!#REF!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7" l="1"/>
  <c r="K72" i="17"/>
  <c r="K71" i="17"/>
  <c r="R68" i="7"/>
  <c r="BE335" i="7"/>
  <c r="BD335" i="7"/>
  <c r="BC335" i="7"/>
  <c r="BB335" i="7"/>
  <c r="BA335" i="7"/>
  <c r="AZ335" i="7"/>
  <c r="AY335" i="7"/>
  <c r="AX335" i="7"/>
  <c r="AW335" i="7"/>
  <c r="AV335" i="7"/>
  <c r="AU335" i="7"/>
  <c r="AT335" i="7"/>
  <c r="AS335" i="7"/>
  <c r="AQ335" i="7"/>
  <c r="AP335" i="7"/>
  <c r="AO335" i="7"/>
  <c r="AN335" i="7"/>
  <c r="AM335" i="7"/>
  <c r="AL335" i="7"/>
  <c r="AK335" i="7"/>
  <c r="AJ335" i="7"/>
  <c r="AI335" i="7"/>
  <c r="AH335" i="7"/>
  <c r="AG335" i="7"/>
  <c r="AF335" i="7"/>
  <c r="AE335" i="7"/>
  <c r="AC335" i="7"/>
  <c r="AB335" i="7"/>
  <c r="AA335" i="7"/>
  <c r="Z335" i="7"/>
  <c r="Y335" i="7"/>
  <c r="X335" i="7"/>
  <c r="W335" i="7"/>
  <c r="V335" i="7"/>
  <c r="U335" i="7"/>
  <c r="T335" i="7"/>
  <c r="S335" i="7"/>
  <c r="R335" i="7"/>
  <c r="Q335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C335" i="7"/>
  <c r="AC380" i="7"/>
  <c r="AB380" i="7"/>
  <c r="AA380" i="7"/>
  <c r="Z380" i="7"/>
  <c r="Y380" i="7"/>
  <c r="X380" i="7"/>
  <c r="W380" i="7"/>
  <c r="V380" i="7"/>
  <c r="U380" i="7"/>
  <c r="T380" i="7"/>
  <c r="S380" i="7"/>
  <c r="R380" i="7"/>
  <c r="Q380" i="7"/>
  <c r="P16" i="17"/>
  <c r="O16" i="17"/>
  <c r="L37" i="17"/>
  <c r="L36" i="17"/>
  <c r="L35" i="17"/>
  <c r="K38" i="17"/>
  <c r="L18" i="17"/>
  <c r="L16" i="17"/>
  <c r="L15" i="17"/>
  <c r="L14" i="17"/>
  <c r="L12" i="17"/>
  <c r="K16" i="17"/>
  <c r="O27" i="17"/>
  <c r="O367" i="17"/>
  <c r="P29" i="17" l="1"/>
  <c r="P26" i="17"/>
  <c r="P24" i="17"/>
  <c r="P23" i="17"/>
  <c r="P22" i="17"/>
  <c r="P21" i="17"/>
  <c r="P15" i="17"/>
  <c r="P14" i="17"/>
  <c r="P12" i="17"/>
  <c r="AC379" i="7" l="1"/>
  <c r="AB379" i="7"/>
  <c r="AA379" i="7"/>
  <c r="Z379" i="7"/>
  <c r="Y379" i="7"/>
  <c r="X379" i="7"/>
  <c r="W379" i="7"/>
  <c r="V379" i="7"/>
  <c r="U379" i="7"/>
  <c r="T379" i="7"/>
  <c r="S379" i="7"/>
  <c r="R379" i="7"/>
  <c r="Q379" i="7"/>
  <c r="O379" i="7"/>
  <c r="N379" i="7"/>
  <c r="M379" i="7"/>
  <c r="L379" i="7"/>
  <c r="K379" i="7"/>
  <c r="J379" i="7"/>
  <c r="I379" i="7"/>
  <c r="H379" i="7"/>
  <c r="G379" i="7"/>
  <c r="F379" i="7"/>
  <c r="E379" i="7"/>
  <c r="D379" i="7"/>
  <c r="C379" i="7"/>
  <c r="AC381" i="7"/>
  <c r="AB381" i="7"/>
  <c r="AA381" i="7"/>
  <c r="Z381" i="7"/>
  <c r="Y381" i="7"/>
  <c r="X381" i="7"/>
  <c r="W381" i="7"/>
  <c r="V381" i="7"/>
  <c r="U381" i="7"/>
  <c r="T381" i="7"/>
  <c r="S381" i="7"/>
  <c r="R381" i="7"/>
  <c r="Q381" i="7"/>
  <c r="AC370" i="7"/>
  <c r="AB370" i="7"/>
  <c r="AA370" i="7"/>
  <c r="Z370" i="7"/>
  <c r="Y370" i="7"/>
  <c r="X370" i="7"/>
  <c r="W370" i="7"/>
  <c r="V370" i="7"/>
  <c r="U370" i="7"/>
  <c r="T370" i="7"/>
  <c r="S370" i="7"/>
  <c r="R370" i="7"/>
  <c r="Q370" i="7"/>
  <c r="AC369" i="7"/>
  <c r="AB369" i="7"/>
  <c r="AA369" i="7"/>
  <c r="Z369" i="7"/>
  <c r="Y369" i="7"/>
  <c r="X369" i="7"/>
  <c r="W369" i="7"/>
  <c r="V369" i="7"/>
  <c r="U369" i="7"/>
  <c r="T369" i="7"/>
  <c r="S369" i="7"/>
  <c r="R369" i="7"/>
  <c r="Q369" i="7"/>
  <c r="AC368" i="7"/>
  <c r="AB368" i="7"/>
  <c r="AA368" i="7"/>
  <c r="Z368" i="7"/>
  <c r="Y368" i="7"/>
  <c r="X368" i="7"/>
  <c r="W368" i="7"/>
  <c r="V368" i="7"/>
  <c r="U368" i="7"/>
  <c r="T368" i="7"/>
  <c r="S368" i="7"/>
  <c r="R368" i="7"/>
  <c r="Q368" i="7"/>
  <c r="AC367" i="7"/>
  <c r="AB367" i="7"/>
  <c r="AA367" i="7"/>
  <c r="Z367" i="7"/>
  <c r="Y367" i="7"/>
  <c r="X367" i="7"/>
  <c r="W367" i="7"/>
  <c r="V367" i="7"/>
  <c r="U367" i="7"/>
  <c r="T367" i="7"/>
  <c r="S367" i="7"/>
  <c r="R367" i="7"/>
  <c r="Q367" i="7"/>
  <c r="AC361" i="7"/>
  <c r="AB361" i="7"/>
  <c r="AA361" i="7"/>
  <c r="Z361" i="7"/>
  <c r="Y361" i="7"/>
  <c r="X361" i="7"/>
  <c r="W361" i="7"/>
  <c r="V361" i="7"/>
  <c r="U361" i="7"/>
  <c r="T361" i="7"/>
  <c r="S361" i="7"/>
  <c r="R361" i="7"/>
  <c r="Q361" i="7"/>
  <c r="AC360" i="7"/>
  <c r="AB360" i="7"/>
  <c r="AA360" i="7"/>
  <c r="Z360" i="7"/>
  <c r="Y360" i="7"/>
  <c r="X360" i="7"/>
  <c r="W360" i="7"/>
  <c r="V360" i="7"/>
  <c r="U360" i="7"/>
  <c r="T360" i="7"/>
  <c r="S360" i="7"/>
  <c r="R360" i="7"/>
  <c r="Q360" i="7"/>
  <c r="AC359" i="7"/>
  <c r="AB359" i="7"/>
  <c r="AA359" i="7"/>
  <c r="Z359" i="7"/>
  <c r="Y359" i="7"/>
  <c r="X359" i="7"/>
  <c r="W359" i="7"/>
  <c r="V359" i="7"/>
  <c r="U359" i="7"/>
  <c r="T359" i="7"/>
  <c r="S359" i="7"/>
  <c r="R359" i="7"/>
  <c r="Q359" i="7"/>
  <c r="AC357" i="7"/>
  <c r="AB357" i="7"/>
  <c r="AA357" i="7"/>
  <c r="Z357" i="7"/>
  <c r="Y357" i="7"/>
  <c r="X357" i="7"/>
  <c r="W357" i="7"/>
  <c r="V357" i="7"/>
  <c r="U357" i="7"/>
  <c r="T357" i="7"/>
  <c r="S357" i="7"/>
  <c r="R357" i="7"/>
  <c r="Q357" i="7"/>
  <c r="AC356" i="7"/>
  <c r="AB356" i="7"/>
  <c r="AA356" i="7"/>
  <c r="Z356" i="7"/>
  <c r="Y356" i="7"/>
  <c r="X356" i="7"/>
  <c r="W356" i="7"/>
  <c r="V356" i="7"/>
  <c r="U356" i="7"/>
  <c r="T356" i="7"/>
  <c r="S356" i="7"/>
  <c r="R356" i="7"/>
  <c r="Q356" i="7"/>
  <c r="AC354" i="7"/>
  <c r="AB354" i="7"/>
  <c r="AA354" i="7"/>
  <c r="Z354" i="7"/>
  <c r="Y354" i="7"/>
  <c r="X354" i="7"/>
  <c r="W354" i="7"/>
  <c r="V354" i="7"/>
  <c r="U354" i="7"/>
  <c r="T354" i="7"/>
  <c r="S354" i="7"/>
  <c r="R354" i="7"/>
  <c r="Q354" i="7"/>
  <c r="O345" i="7"/>
  <c r="O344" i="7"/>
  <c r="O343" i="7"/>
  <c r="O342" i="7"/>
  <c r="O341" i="7"/>
  <c r="O340" i="7"/>
  <c r="O339" i="7"/>
  <c r="O338" i="7"/>
  <c r="O337" i="7"/>
  <c r="O336" i="7"/>
  <c r="O334" i="7"/>
  <c r="O333" i="7"/>
  <c r="O332" i="7"/>
  <c r="O381" i="7"/>
  <c r="N381" i="7"/>
  <c r="M381" i="7"/>
  <c r="L381" i="7"/>
  <c r="K381" i="7"/>
  <c r="J381" i="7"/>
  <c r="I381" i="7"/>
  <c r="H381" i="7"/>
  <c r="G381" i="7"/>
  <c r="F381" i="7"/>
  <c r="E381" i="7"/>
  <c r="D381" i="7"/>
  <c r="C381" i="7"/>
  <c r="O370" i="7"/>
  <c r="N370" i="7"/>
  <c r="M370" i="7"/>
  <c r="L370" i="7"/>
  <c r="K370" i="7"/>
  <c r="J370" i="7"/>
  <c r="I370" i="7"/>
  <c r="H370" i="7"/>
  <c r="G370" i="7"/>
  <c r="F370" i="7"/>
  <c r="E370" i="7"/>
  <c r="D370" i="7"/>
  <c r="O369" i="7"/>
  <c r="N369" i="7"/>
  <c r="M369" i="7"/>
  <c r="L369" i="7"/>
  <c r="K369" i="7"/>
  <c r="J369" i="7"/>
  <c r="I369" i="7"/>
  <c r="H369" i="7"/>
  <c r="G369" i="7"/>
  <c r="F369" i="7"/>
  <c r="E369" i="7"/>
  <c r="D369" i="7"/>
  <c r="O368" i="7"/>
  <c r="N368" i="7"/>
  <c r="M368" i="7"/>
  <c r="L368" i="7"/>
  <c r="K368" i="7"/>
  <c r="J368" i="7"/>
  <c r="I368" i="7"/>
  <c r="H368" i="7"/>
  <c r="G368" i="7"/>
  <c r="F368" i="7"/>
  <c r="E368" i="7"/>
  <c r="D368" i="7"/>
  <c r="O367" i="7"/>
  <c r="N367" i="7"/>
  <c r="M367" i="7"/>
  <c r="L367" i="7"/>
  <c r="K367" i="7"/>
  <c r="J367" i="7"/>
  <c r="I367" i="7"/>
  <c r="H367" i="7"/>
  <c r="G367" i="7"/>
  <c r="F367" i="7"/>
  <c r="E367" i="7"/>
  <c r="D367" i="7"/>
  <c r="O361" i="7"/>
  <c r="N361" i="7"/>
  <c r="M361" i="7"/>
  <c r="L361" i="7"/>
  <c r="K361" i="7"/>
  <c r="J361" i="7"/>
  <c r="I361" i="7"/>
  <c r="H361" i="7"/>
  <c r="G361" i="7"/>
  <c r="F361" i="7"/>
  <c r="E361" i="7"/>
  <c r="D361" i="7"/>
  <c r="O360" i="7"/>
  <c r="N360" i="7"/>
  <c r="M360" i="7"/>
  <c r="L360" i="7"/>
  <c r="K360" i="7"/>
  <c r="J360" i="7"/>
  <c r="I360" i="7"/>
  <c r="H360" i="7"/>
  <c r="G360" i="7"/>
  <c r="F360" i="7"/>
  <c r="E360" i="7"/>
  <c r="D360" i="7"/>
  <c r="O359" i="7"/>
  <c r="N359" i="7"/>
  <c r="M359" i="7"/>
  <c r="L359" i="7"/>
  <c r="K359" i="7"/>
  <c r="J359" i="7"/>
  <c r="I359" i="7"/>
  <c r="H359" i="7"/>
  <c r="G359" i="7"/>
  <c r="F359" i="7"/>
  <c r="E359" i="7"/>
  <c r="D359" i="7"/>
  <c r="O357" i="7"/>
  <c r="N357" i="7"/>
  <c r="M357" i="7"/>
  <c r="L357" i="7"/>
  <c r="K357" i="7"/>
  <c r="J357" i="7"/>
  <c r="I357" i="7"/>
  <c r="H357" i="7"/>
  <c r="G357" i="7"/>
  <c r="F357" i="7"/>
  <c r="E357" i="7"/>
  <c r="D357" i="7"/>
  <c r="O356" i="7"/>
  <c r="N356" i="7"/>
  <c r="M356" i="7"/>
  <c r="L356" i="7"/>
  <c r="K356" i="7"/>
  <c r="J356" i="7"/>
  <c r="I356" i="7"/>
  <c r="H356" i="7"/>
  <c r="G356" i="7"/>
  <c r="F356" i="7"/>
  <c r="E356" i="7"/>
  <c r="D356" i="7"/>
  <c r="O354" i="7"/>
  <c r="N354" i="7"/>
  <c r="M354" i="7"/>
  <c r="L354" i="7"/>
  <c r="K354" i="7"/>
  <c r="J354" i="7"/>
  <c r="I354" i="7"/>
  <c r="H354" i="7"/>
  <c r="G354" i="7"/>
  <c r="F354" i="7"/>
  <c r="E354" i="7"/>
  <c r="D354" i="7"/>
  <c r="C370" i="7"/>
  <c r="C369" i="7"/>
  <c r="C368" i="7"/>
  <c r="C367" i="7"/>
  <c r="C361" i="7"/>
  <c r="C360" i="7"/>
  <c r="C359" i="7"/>
  <c r="C357" i="7"/>
  <c r="C356" i="7"/>
  <c r="C354" i="7"/>
  <c r="R278" i="7"/>
  <c r="S278" i="7" s="1"/>
  <c r="T280" i="7"/>
  <c r="S280" i="7"/>
  <c r="R280" i="7"/>
  <c r="G376" i="17"/>
  <c r="AS306" i="7"/>
  <c r="AT306" i="7" s="1"/>
  <c r="AU306" i="7" s="1"/>
  <c r="AV306" i="7" s="1"/>
  <c r="AW306" i="7" s="1"/>
  <c r="AX306" i="7" s="1"/>
  <c r="AY306" i="7" s="1"/>
  <c r="AZ306" i="7" s="1"/>
  <c r="BA306" i="7" s="1"/>
  <c r="BB306" i="7" s="1"/>
  <c r="BC306" i="7" s="1"/>
  <c r="BD306" i="7" s="1"/>
  <c r="AF305" i="7"/>
  <c r="AG305" i="7" s="1"/>
  <c r="AH305" i="7" s="1"/>
  <c r="AI305" i="7" s="1"/>
  <c r="AJ305" i="7" s="1"/>
  <c r="AK305" i="7" s="1"/>
  <c r="AL305" i="7" s="1"/>
  <c r="AM305" i="7" s="1"/>
  <c r="AN305" i="7" s="1"/>
  <c r="AO305" i="7" s="1"/>
  <c r="AP305" i="7" s="1"/>
  <c r="AS305" i="7" s="1"/>
  <c r="AT305" i="7" s="1"/>
  <c r="AU305" i="7" s="1"/>
  <c r="AV305" i="7" s="1"/>
  <c r="AW305" i="7" s="1"/>
  <c r="AX305" i="7" s="1"/>
  <c r="AY305" i="7" s="1"/>
  <c r="AZ305" i="7" s="1"/>
  <c r="BA305" i="7" s="1"/>
  <c r="BB305" i="7" s="1"/>
  <c r="BC305" i="7" s="1"/>
  <c r="BD305" i="7" s="1"/>
  <c r="AE305" i="7"/>
  <c r="AE306" i="7"/>
  <c r="AF306" i="7" s="1"/>
  <c r="AG306" i="7" s="1"/>
  <c r="AH306" i="7" s="1"/>
  <c r="AI306" i="7" s="1"/>
  <c r="AJ306" i="7" s="1"/>
  <c r="AK306" i="7" s="1"/>
  <c r="AL306" i="7" s="1"/>
  <c r="AM306" i="7" s="1"/>
  <c r="AN306" i="7" s="1"/>
  <c r="AO306" i="7" s="1"/>
  <c r="AP306" i="7" s="1"/>
  <c r="BF48" i="7"/>
  <c r="AR48" i="7"/>
  <c r="AD48" i="7"/>
  <c r="P48" i="7"/>
  <c r="BF47" i="7"/>
  <c r="AR47" i="7"/>
  <c r="AD47" i="7"/>
  <c r="P47" i="7"/>
  <c r="BF46" i="7"/>
  <c r="AR46" i="7"/>
  <c r="AD46" i="7"/>
  <c r="P46" i="7"/>
  <c r="BF45" i="7"/>
  <c r="AR45" i="7"/>
  <c r="AD45" i="7"/>
  <c r="P45" i="7"/>
  <c r="BF44" i="7"/>
  <c r="AR44" i="7"/>
  <c r="AD44" i="7"/>
  <c r="AD354" i="7" s="1"/>
  <c r="P44" i="7"/>
  <c r="BF86" i="7"/>
  <c r="AR86" i="7"/>
  <c r="AD86" i="7"/>
  <c r="P86" i="7"/>
  <c r="BF82" i="7"/>
  <c r="AR82" i="7"/>
  <c r="AD82" i="7"/>
  <c r="P82" i="7"/>
  <c r="BF81" i="7"/>
  <c r="AR81" i="7"/>
  <c r="AD81" i="7"/>
  <c r="P81" i="7"/>
  <c r="BF76" i="7"/>
  <c r="AR76" i="7"/>
  <c r="AD76" i="7"/>
  <c r="P76" i="7"/>
  <c r="BF75" i="7"/>
  <c r="AR75" i="7"/>
  <c r="AD75" i="7"/>
  <c r="P75" i="7"/>
  <c r="BF69" i="7"/>
  <c r="AR69" i="7"/>
  <c r="AD69" i="7"/>
  <c r="P69" i="7"/>
  <c r="A1" i="21"/>
  <c r="A4" i="21"/>
  <c r="A7" i="21"/>
  <c r="A2" i="21"/>
  <c r="A3" i="21"/>
  <c r="A5" i="21"/>
  <c r="A6" i="21"/>
  <c r="P354" i="7" l="1"/>
  <c r="BF80" i="7"/>
  <c r="AR80" i="7"/>
  <c r="AD80" i="7"/>
  <c r="P80" i="7"/>
  <c r="BF79" i="7"/>
  <c r="AR79" i="7"/>
  <c r="AD79" i="7"/>
  <c r="P79" i="7"/>
  <c r="BF78" i="7"/>
  <c r="AR78" i="7"/>
  <c r="AD78" i="7"/>
  <c r="P78" i="7"/>
  <c r="BF77" i="7"/>
  <c r="AR77" i="7"/>
  <c r="AD77" i="7"/>
  <c r="P77" i="7"/>
  <c r="BF74" i="7"/>
  <c r="AR74" i="7"/>
  <c r="AD74" i="7"/>
  <c r="P74" i="7"/>
  <c r="BF68" i="7"/>
  <c r="AR68" i="7"/>
  <c r="AD68" i="7"/>
  <c r="AD368" i="7" s="1"/>
  <c r="P68" i="7"/>
  <c r="P368" i="7" s="1"/>
  <c r="BF67" i="7"/>
  <c r="AR67" i="7"/>
  <c r="AD67" i="7"/>
  <c r="P67" i="7"/>
  <c r="BF66" i="7"/>
  <c r="AR66" i="7"/>
  <c r="AD66" i="7"/>
  <c r="P66" i="7"/>
  <c r="BF65" i="7"/>
  <c r="AR65" i="7"/>
  <c r="AD65" i="7"/>
  <c r="AD357" i="7" s="1"/>
  <c r="P65" i="7"/>
  <c r="P357" i="7" s="1"/>
  <c r="BF63" i="7"/>
  <c r="AR63" i="7"/>
  <c r="AD63" i="7"/>
  <c r="P63" i="7"/>
  <c r="AD361" i="7" l="1"/>
  <c r="P361" i="7"/>
  <c r="BF85" i="7"/>
  <c r="AR85" i="7"/>
  <c r="AD85" i="7"/>
  <c r="P85" i="7"/>
  <c r="BF84" i="7"/>
  <c r="AR84" i="7"/>
  <c r="AD84" i="7"/>
  <c r="P84" i="7"/>
  <c r="BF281" i="7"/>
  <c r="AR281" i="7"/>
  <c r="AD281" i="7"/>
  <c r="P281" i="7"/>
  <c r="BF314" i="7"/>
  <c r="AR314" i="7"/>
  <c r="AD314" i="7"/>
  <c r="P314" i="7"/>
  <c r="BF26" i="7" l="1"/>
  <c r="AR26" i="7"/>
  <c r="AD26" i="7"/>
  <c r="P26" i="7"/>
  <c r="BF25" i="7"/>
  <c r="AR25" i="7"/>
  <c r="AD25" i="7"/>
  <c r="P25" i="7"/>
  <c r="BF24" i="7"/>
  <c r="AR24" i="7"/>
  <c r="AD24" i="7"/>
  <c r="P24" i="7"/>
  <c r="BF23" i="7"/>
  <c r="AR23" i="7"/>
  <c r="AD23" i="7"/>
  <c r="P23" i="7"/>
  <c r="BF22" i="7"/>
  <c r="AR22" i="7"/>
  <c r="AD22" i="7"/>
  <c r="P22" i="7"/>
  <c r="BF21" i="7"/>
  <c r="AR21" i="7"/>
  <c r="AD21" i="7"/>
  <c r="P21" i="7"/>
  <c r="BF20" i="7"/>
  <c r="AR20" i="7"/>
  <c r="AD20" i="7"/>
  <c r="P20" i="7"/>
  <c r="BF19" i="7"/>
  <c r="AR19" i="7"/>
  <c r="AD19" i="7"/>
  <c r="AD370" i="7" s="1"/>
  <c r="P19" i="7"/>
  <c r="BF18" i="7"/>
  <c r="AR18" i="7"/>
  <c r="AD18" i="7"/>
  <c r="P18" i="7"/>
  <c r="BF17" i="7"/>
  <c r="AR17" i="7"/>
  <c r="AD17" i="7"/>
  <c r="P17" i="7"/>
  <c r="BF16" i="7"/>
  <c r="AR16" i="7"/>
  <c r="AD16" i="7"/>
  <c r="P16" i="7"/>
  <c r="BF35" i="7"/>
  <c r="AR35" i="7"/>
  <c r="AD35" i="7"/>
  <c r="P35" i="7"/>
  <c r="BF34" i="7"/>
  <c r="AR34" i="7"/>
  <c r="AD34" i="7"/>
  <c r="P34" i="7"/>
  <c r="BF33" i="7"/>
  <c r="AR33" i="7"/>
  <c r="AD33" i="7"/>
  <c r="P33" i="7"/>
  <c r="BF32" i="7"/>
  <c r="AR32" i="7"/>
  <c r="AD32" i="7"/>
  <c r="P32" i="7"/>
  <c r="BF52" i="7"/>
  <c r="AR52" i="7"/>
  <c r="AD52" i="7"/>
  <c r="P52" i="7"/>
  <c r="BF51" i="7"/>
  <c r="AR51" i="7"/>
  <c r="AD51" i="7"/>
  <c r="P51" i="7"/>
  <c r="BF50" i="7"/>
  <c r="AR50" i="7"/>
  <c r="AD50" i="7"/>
  <c r="P50" i="7"/>
  <c r="BF49" i="7"/>
  <c r="AR49" i="7"/>
  <c r="AD49" i="7"/>
  <c r="AD356" i="7" s="1"/>
  <c r="P49" i="7"/>
  <c r="P356" i="7" s="1"/>
  <c r="BF43" i="7"/>
  <c r="AR43" i="7"/>
  <c r="AD43" i="7"/>
  <c r="P43" i="7"/>
  <c r="BF42" i="7"/>
  <c r="AR42" i="7"/>
  <c r="AD42" i="7"/>
  <c r="P42" i="7"/>
  <c r="BF41" i="7"/>
  <c r="AR41" i="7"/>
  <c r="AD41" i="7"/>
  <c r="P41" i="7"/>
  <c r="BF90" i="7"/>
  <c r="AR90" i="7"/>
  <c r="AD90" i="7"/>
  <c r="P90" i="7"/>
  <c r="BF89" i="7"/>
  <c r="AR89" i="7"/>
  <c r="AD89" i="7"/>
  <c r="P89" i="7"/>
  <c r="BF88" i="7"/>
  <c r="AR88" i="7"/>
  <c r="AD88" i="7"/>
  <c r="P88" i="7"/>
  <c r="BF87" i="7"/>
  <c r="AR87" i="7"/>
  <c r="AD87" i="7"/>
  <c r="P87" i="7"/>
  <c r="BF83" i="7"/>
  <c r="AR83" i="7"/>
  <c r="AD83" i="7"/>
  <c r="AD369" i="7" s="1"/>
  <c r="P83" i="7"/>
  <c r="P369" i="7" s="1"/>
  <c r="BF73" i="7"/>
  <c r="AR73" i="7"/>
  <c r="AD73" i="7"/>
  <c r="P73" i="7"/>
  <c r="BF72" i="7"/>
  <c r="AR72" i="7"/>
  <c r="AD72" i="7"/>
  <c r="P72" i="7"/>
  <c r="BF71" i="7"/>
  <c r="AR71" i="7"/>
  <c r="AD71" i="7"/>
  <c r="AD367" i="7" s="1"/>
  <c r="P71" i="7"/>
  <c r="BF70" i="7"/>
  <c r="AR70" i="7"/>
  <c r="AD70" i="7"/>
  <c r="AD360" i="7" s="1"/>
  <c r="P70" i="7"/>
  <c r="P360" i="7" s="1"/>
  <c r="BF64" i="7"/>
  <c r="AR64" i="7"/>
  <c r="AD64" i="7"/>
  <c r="AD359" i="7" s="1"/>
  <c r="P64" i="7"/>
  <c r="P359" i="7" s="1"/>
  <c r="BF62" i="7"/>
  <c r="AR62" i="7"/>
  <c r="AD62" i="7"/>
  <c r="P62" i="7"/>
  <c r="BF61" i="7"/>
  <c r="AR61" i="7"/>
  <c r="AD61" i="7"/>
  <c r="P61" i="7"/>
  <c r="BF60" i="7"/>
  <c r="AR60" i="7"/>
  <c r="AD60" i="7"/>
  <c r="P60" i="7"/>
  <c r="BF59" i="7"/>
  <c r="AR59" i="7"/>
  <c r="AD59" i="7"/>
  <c r="P59" i="7"/>
  <c r="BF58" i="7"/>
  <c r="AR58" i="7"/>
  <c r="AD58" i="7"/>
  <c r="P58" i="7"/>
  <c r="BF98" i="7"/>
  <c r="AR98" i="7"/>
  <c r="AD98" i="7"/>
  <c r="P98" i="7"/>
  <c r="BF97" i="7"/>
  <c r="AR97" i="7"/>
  <c r="AD97" i="7"/>
  <c r="P97" i="7"/>
  <c r="BF96" i="7"/>
  <c r="AR96" i="7"/>
  <c r="AD96" i="7"/>
  <c r="P96" i="7"/>
  <c r="BF104" i="7"/>
  <c r="AR104" i="7"/>
  <c r="AD104" i="7"/>
  <c r="P104" i="7"/>
  <c r="BF282" i="7"/>
  <c r="AR282" i="7"/>
  <c r="AD282" i="7"/>
  <c r="P282" i="7"/>
  <c r="BF280" i="7"/>
  <c r="AR280" i="7"/>
  <c r="AD280" i="7"/>
  <c r="P280" i="7"/>
  <c r="BF279" i="7"/>
  <c r="AR279" i="7"/>
  <c r="AD279" i="7"/>
  <c r="P279" i="7"/>
  <c r="BF278" i="7"/>
  <c r="AR278" i="7"/>
  <c r="AD278" i="7"/>
  <c r="P278" i="7"/>
  <c r="BF277" i="7"/>
  <c r="AR277" i="7"/>
  <c r="AD277" i="7"/>
  <c r="P277" i="7"/>
  <c r="BF276" i="7"/>
  <c r="AR276" i="7"/>
  <c r="AD276" i="7"/>
  <c r="P276" i="7"/>
  <c r="BF275" i="7"/>
  <c r="AR275" i="7"/>
  <c r="AD275" i="7"/>
  <c r="P275" i="7"/>
  <c r="BF274" i="7"/>
  <c r="AR274" i="7"/>
  <c r="AD274" i="7"/>
  <c r="P274" i="7"/>
  <c r="BF273" i="7"/>
  <c r="AR273" i="7"/>
  <c r="AD273" i="7"/>
  <c r="P273" i="7"/>
  <c r="BF272" i="7"/>
  <c r="AR272" i="7"/>
  <c r="AD272" i="7"/>
  <c r="P272" i="7"/>
  <c r="BF271" i="7"/>
  <c r="AR271" i="7"/>
  <c r="AD271" i="7"/>
  <c r="P271" i="7"/>
  <c r="BF297" i="7"/>
  <c r="BF335" i="7" s="1"/>
  <c r="AR297" i="7"/>
  <c r="AR335" i="7" s="1"/>
  <c r="AD297" i="7"/>
  <c r="AD335" i="7" s="1"/>
  <c r="P297" i="7"/>
  <c r="P335" i="7" s="1"/>
  <c r="BF296" i="7"/>
  <c r="AR296" i="7"/>
  <c r="AD296" i="7"/>
  <c r="P296" i="7"/>
  <c r="BF295" i="7"/>
  <c r="AR295" i="7"/>
  <c r="AD295" i="7"/>
  <c r="P295" i="7"/>
  <c r="BF294" i="7"/>
  <c r="AR294" i="7"/>
  <c r="AD294" i="7"/>
  <c r="P294" i="7"/>
  <c r="BF293" i="7"/>
  <c r="AR293" i="7"/>
  <c r="AD293" i="7"/>
  <c r="P293" i="7"/>
  <c r="BF292" i="7"/>
  <c r="AR292" i="7"/>
  <c r="AD292" i="7"/>
  <c r="AD380" i="7" s="1"/>
  <c r="P292" i="7"/>
  <c r="BF291" i="7"/>
  <c r="AR291" i="7"/>
  <c r="AD291" i="7"/>
  <c r="P291" i="7"/>
  <c r="BF290" i="7"/>
  <c r="AR290" i="7"/>
  <c r="AD290" i="7"/>
  <c r="P290" i="7"/>
  <c r="BF289" i="7"/>
  <c r="AR289" i="7"/>
  <c r="AD289" i="7"/>
  <c r="P289" i="7"/>
  <c r="BF288" i="7"/>
  <c r="AR288" i="7"/>
  <c r="AD288" i="7"/>
  <c r="P288" i="7"/>
  <c r="BF315" i="7"/>
  <c r="AR315" i="7"/>
  <c r="AD315" i="7"/>
  <c r="P315" i="7"/>
  <c r="BF313" i="7"/>
  <c r="AR313" i="7"/>
  <c r="AD313" i="7"/>
  <c r="P313" i="7"/>
  <c r="BF312" i="7"/>
  <c r="AR312" i="7"/>
  <c r="AD312" i="7"/>
  <c r="P312" i="7"/>
  <c r="BF311" i="7"/>
  <c r="AR311" i="7"/>
  <c r="AD311" i="7"/>
  <c r="P311" i="7"/>
  <c r="BF310" i="7"/>
  <c r="AR310" i="7"/>
  <c r="AD310" i="7"/>
  <c r="P310" i="7"/>
  <c r="BF309" i="7"/>
  <c r="AR309" i="7"/>
  <c r="AD309" i="7"/>
  <c r="P309" i="7"/>
  <c r="BF308" i="7"/>
  <c r="AR308" i="7"/>
  <c r="AD308" i="7"/>
  <c r="P308" i="7"/>
  <c r="BF307" i="7"/>
  <c r="AR307" i="7"/>
  <c r="AD307" i="7"/>
  <c r="P307" i="7"/>
  <c r="BF306" i="7"/>
  <c r="AR306" i="7"/>
  <c r="AD306" i="7"/>
  <c r="P306" i="7"/>
  <c r="BF305" i="7"/>
  <c r="AR305" i="7"/>
  <c r="AD305" i="7"/>
  <c r="AD381" i="7" s="1"/>
  <c r="P305" i="7"/>
  <c r="P381" i="7" s="1"/>
  <c r="BF304" i="7"/>
  <c r="AR304" i="7"/>
  <c r="AD304" i="7"/>
  <c r="P304" i="7"/>
  <c r="BF303" i="7"/>
  <c r="AR303" i="7"/>
  <c r="AD303" i="7"/>
  <c r="P303" i="7"/>
  <c r="BF324" i="7"/>
  <c r="AR324" i="7"/>
  <c r="AD324" i="7"/>
  <c r="P324" i="7"/>
  <c r="BF323" i="7"/>
  <c r="AR323" i="7"/>
  <c r="AD323" i="7"/>
  <c r="P323" i="7"/>
  <c r="BF322" i="7"/>
  <c r="AR322" i="7"/>
  <c r="AD322" i="7"/>
  <c r="P322" i="7"/>
  <c r="BF321" i="7"/>
  <c r="AR321" i="7"/>
  <c r="AD321" i="7"/>
  <c r="P321" i="7"/>
  <c r="P379" i="7" l="1"/>
  <c r="AD379" i="7"/>
  <c r="P367" i="7"/>
  <c r="P370" i="7"/>
  <c r="BE326" i="7"/>
  <c r="BD326" i="7"/>
  <c r="BC326" i="7"/>
  <c r="BB326" i="7"/>
  <c r="BA326" i="7"/>
  <c r="AZ326" i="7"/>
  <c r="AY326" i="7"/>
  <c r="AX326" i="7"/>
  <c r="AW326" i="7"/>
  <c r="AV326" i="7"/>
  <c r="AU326" i="7"/>
  <c r="AT326" i="7"/>
  <c r="AS326" i="7"/>
  <c r="AQ326" i="7"/>
  <c r="AP326" i="7"/>
  <c r="AO326" i="7"/>
  <c r="AN326" i="7"/>
  <c r="AM326" i="7"/>
  <c r="AL326" i="7"/>
  <c r="AK326" i="7"/>
  <c r="AJ326" i="7"/>
  <c r="AI326" i="7"/>
  <c r="AH326" i="7"/>
  <c r="AG326" i="7"/>
  <c r="AF326" i="7"/>
  <c r="AE326" i="7"/>
  <c r="AC326" i="7"/>
  <c r="AB326" i="7"/>
  <c r="AA326" i="7"/>
  <c r="Z326" i="7"/>
  <c r="Y326" i="7"/>
  <c r="X326" i="7"/>
  <c r="W326" i="7"/>
  <c r="V326" i="7"/>
  <c r="U326" i="7"/>
  <c r="T326" i="7"/>
  <c r="S326" i="7"/>
  <c r="R326" i="7"/>
  <c r="Q326" i="7"/>
  <c r="O326" i="7"/>
  <c r="N326" i="7"/>
  <c r="M326" i="7"/>
  <c r="L326" i="7"/>
  <c r="K326" i="7"/>
  <c r="J326" i="7"/>
  <c r="I326" i="7"/>
  <c r="H326" i="7"/>
  <c r="G326" i="7"/>
  <c r="F326" i="7"/>
  <c r="E326" i="7"/>
  <c r="D326" i="7"/>
  <c r="C326" i="7"/>
  <c r="BF320" i="7"/>
  <c r="AR320" i="7"/>
  <c r="AD320" i="7"/>
  <c r="P320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S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C106" i="7"/>
  <c r="BF103" i="7"/>
  <c r="AR103" i="7"/>
  <c r="AD103" i="7"/>
  <c r="P103" i="7"/>
  <c r="P106" i="7" l="1"/>
  <c r="P326" i="7"/>
  <c r="AD106" i="7"/>
  <c r="AD326" i="7"/>
  <c r="AR106" i="7"/>
  <c r="AR326" i="7"/>
  <c r="BF106" i="7"/>
  <c r="BF326" i="7"/>
  <c r="I396" i="17"/>
  <c r="I29" i="17" s="1"/>
  <c r="H396" i="17"/>
  <c r="H29" i="17" s="1"/>
  <c r="G396" i="17"/>
  <c r="G29" i="17" s="1"/>
  <c r="F396" i="17"/>
  <c r="F29" i="17" s="1"/>
  <c r="E396" i="17"/>
  <c r="E29" i="17" s="1"/>
  <c r="D396" i="17"/>
  <c r="D29" i="17" s="1"/>
  <c r="C396" i="17"/>
  <c r="C29" i="17" s="1"/>
  <c r="I176" i="17"/>
  <c r="I17" i="17" s="1"/>
  <c r="H176" i="17"/>
  <c r="H17" i="17" s="1"/>
  <c r="G176" i="17"/>
  <c r="G17" i="17" s="1"/>
  <c r="F176" i="17"/>
  <c r="F17" i="17" s="1"/>
  <c r="E176" i="17"/>
  <c r="E17" i="17" s="1"/>
  <c r="D176" i="17"/>
  <c r="D17" i="17" s="1"/>
  <c r="C176" i="17"/>
  <c r="C17" i="17" s="1"/>
  <c r="H35" i="19" l="1"/>
  <c r="C107" i="17" l="1"/>
  <c r="C98" i="17" l="1"/>
  <c r="BE100" i="7" l="1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O100" i="7"/>
  <c r="O372" i="7" s="1"/>
  <c r="N100" i="7"/>
  <c r="N372" i="7" s="1"/>
  <c r="M100" i="7"/>
  <c r="M372" i="7" s="1"/>
  <c r="L100" i="7"/>
  <c r="L372" i="7" s="1"/>
  <c r="K100" i="7"/>
  <c r="K372" i="7" s="1"/>
  <c r="J100" i="7"/>
  <c r="J372" i="7" s="1"/>
  <c r="I100" i="7"/>
  <c r="I372" i="7" s="1"/>
  <c r="H100" i="7"/>
  <c r="H372" i="7" s="1"/>
  <c r="G100" i="7"/>
  <c r="G372" i="7" s="1"/>
  <c r="F100" i="7"/>
  <c r="F372" i="7" s="1"/>
  <c r="E100" i="7"/>
  <c r="E372" i="7" s="1"/>
  <c r="D100" i="7"/>
  <c r="D372" i="7" s="1"/>
  <c r="C100" i="7"/>
  <c r="C372" i="7" s="1"/>
  <c r="BF95" i="7"/>
  <c r="AR95" i="7"/>
  <c r="AD95" i="7"/>
  <c r="P95" i="7"/>
  <c r="I170" i="17"/>
  <c r="H170" i="17"/>
  <c r="G170" i="17"/>
  <c r="F170" i="17"/>
  <c r="E170" i="17"/>
  <c r="D170" i="17"/>
  <c r="C170" i="17"/>
  <c r="X366" i="7" l="1"/>
  <c r="X372" i="7" s="1"/>
  <c r="Q366" i="7"/>
  <c r="Q372" i="7" s="1"/>
  <c r="Y366" i="7"/>
  <c r="Y372" i="7" s="1"/>
  <c r="R366" i="7"/>
  <c r="R372" i="7" s="1"/>
  <c r="V366" i="7"/>
  <c r="V372" i="7" s="1"/>
  <c r="Z366" i="7"/>
  <c r="Z372" i="7" s="1"/>
  <c r="T366" i="7"/>
  <c r="T372" i="7" s="1"/>
  <c r="AB366" i="7"/>
  <c r="AB372" i="7" s="1"/>
  <c r="U366" i="7"/>
  <c r="U372" i="7" s="1"/>
  <c r="AC366" i="7"/>
  <c r="AC372" i="7" s="1"/>
  <c r="S366" i="7"/>
  <c r="S372" i="7" s="1"/>
  <c r="W366" i="7"/>
  <c r="W372" i="7" s="1"/>
  <c r="AA366" i="7"/>
  <c r="AA372" i="7" s="1"/>
  <c r="BF100" i="7"/>
  <c r="P100" i="7"/>
  <c r="P372" i="7" s="1"/>
  <c r="AD100" i="7"/>
  <c r="AR100" i="7"/>
  <c r="I124" i="17"/>
  <c r="H124" i="17"/>
  <c r="G124" i="17"/>
  <c r="F124" i="17"/>
  <c r="E124" i="17"/>
  <c r="D124" i="17"/>
  <c r="C124" i="17"/>
  <c r="AD366" i="7" l="1"/>
  <c r="AD372" i="7" s="1"/>
  <c r="AB390" i="7" s="1"/>
  <c r="C299" i="7" l="1"/>
  <c r="BE317" i="7"/>
  <c r="BD317" i="7"/>
  <c r="BC317" i="7"/>
  <c r="BB317" i="7"/>
  <c r="BA317" i="7"/>
  <c r="AZ317" i="7"/>
  <c r="AY317" i="7"/>
  <c r="AX317" i="7"/>
  <c r="AW317" i="7"/>
  <c r="AV317" i="7"/>
  <c r="AU317" i="7"/>
  <c r="AT317" i="7"/>
  <c r="AS317" i="7"/>
  <c r="AQ317" i="7"/>
  <c r="AP317" i="7"/>
  <c r="AO317" i="7"/>
  <c r="AN317" i="7"/>
  <c r="AM317" i="7"/>
  <c r="AL317" i="7"/>
  <c r="AK317" i="7"/>
  <c r="AJ317" i="7"/>
  <c r="AI317" i="7"/>
  <c r="AH317" i="7"/>
  <c r="AG317" i="7"/>
  <c r="AF317" i="7"/>
  <c r="AE317" i="7"/>
  <c r="AC317" i="7"/>
  <c r="AC382" i="7" s="1"/>
  <c r="AB317" i="7"/>
  <c r="AB382" i="7" s="1"/>
  <c r="AA317" i="7"/>
  <c r="AA382" i="7" s="1"/>
  <c r="Z317" i="7"/>
  <c r="Z382" i="7" s="1"/>
  <c r="Y317" i="7"/>
  <c r="Y382" i="7" s="1"/>
  <c r="X317" i="7"/>
  <c r="X382" i="7" s="1"/>
  <c r="W317" i="7"/>
  <c r="W382" i="7" s="1"/>
  <c r="V317" i="7"/>
  <c r="V382" i="7" s="1"/>
  <c r="U317" i="7"/>
  <c r="U382" i="7" s="1"/>
  <c r="T317" i="7"/>
  <c r="T382" i="7" s="1"/>
  <c r="S317" i="7"/>
  <c r="S382" i="7" s="1"/>
  <c r="R317" i="7"/>
  <c r="R382" i="7" s="1"/>
  <c r="Q317" i="7"/>
  <c r="Q382" i="7" s="1"/>
  <c r="O317" i="7"/>
  <c r="O382" i="7" s="1"/>
  <c r="N317" i="7"/>
  <c r="N382" i="7" s="1"/>
  <c r="M317" i="7"/>
  <c r="M382" i="7" s="1"/>
  <c r="L317" i="7"/>
  <c r="L382" i="7" s="1"/>
  <c r="K317" i="7"/>
  <c r="K382" i="7" s="1"/>
  <c r="J317" i="7"/>
  <c r="J382" i="7" s="1"/>
  <c r="I317" i="7"/>
  <c r="I382" i="7" s="1"/>
  <c r="H317" i="7"/>
  <c r="H382" i="7" s="1"/>
  <c r="G317" i="7"/>
  <c r="G382" i="7" s="1"/>
  <c r="F317" i="7"/>
  <c r="F382" i="7" s="1"/>
  <c r="E317" i="7"/>
  <c r="E382" i="7" s="1"/>
  <c r="D317" i="7"/>
  <c r="D382" i="7" s="1"/>
  <c r="C317" i="7"/>
  <c r="C382" i="7" s="1"/>
  <c r="BF302" i="7"/>
  <c r="AR302" i="7"/>
  <c r="AD302" i="7"/>
  <c r="P302" i="7"/>
  <c r="C284" i="7"/>
  <c r="C378" i="7" s="1"/>
  <c r="C212" i="7"/>
  <c r="C187" i="7"/>
  <c r="C376" i="7" s="1"/>
  <c r="C171" i="7"/>
  <c r="C375" i="7" s="1"/>
  <c r="AR317" i="7" l="1"/>
  <c r="BF317" i="7"/>
  <c r="P317" i="7"/>
  <c r="P382" i="7" s="1"/>
  <c r="AD317" i="7"/>
  <c r="AD382" i="7" s="1"/>
  <c r="C92" i="7"/>
  <c r="C37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D28" i="7"/>
  <c r="E28" i="7"/>
  <c r="F28" i="7"/>
  <c r="G28" i="7"/>
  <c r="H28" i="7"/>
  <c r="I28" i="7"/>
  <c r="J28" i="7"/>
  <c r="K28" i="7"/>
  <c r="L28" i="7"/>
  <c r="M28" i="7"/>
  <c r="N28" i="7"/>
  <c r="O28" i="7"/>
  <c r="C28" i="7"/>
  <c r="C387" i="17" l="1"/>
  <c r="C28" i="17" s="1"/>
  <c r="D387" i="17"/>
  <c r="D28" i="17" s="1"/>
  <c r="E387" i="17"/>
  <c r="E28" i="17" s="1"/>
  <c r="P28" i="17" s="1"/>
  <c r="F387" i="17"/>
  <c r="F28" i="17" s="1"/>
  <c r="G387" i="17"/>
  <c r="G28" i="17" s="1"/>
  <c r="H387" i="17"/>
  <c r="H28" i="17" s="1"/>
  <c r="I387" i="17"/>
  <c r="I28" i="17" s="1"/>
  <c r="D369" i="17"/>
  <c r="D27" i="17" s="1"/>
  <c r="K27" i="17" s="1"/>
  <c r="E369" i="17"/>
  <c r="E27" i="17" s="1"/>
  <c r="P27" i="17" s="1"/>
  <c r="F369" i="17"/>
  <c r="F27" i="17" s="1"/>
  <c r="G369" i="17"/>
  <c r="G27" i="17" s="1"/>
  <c r="H369" i="17"/>
  <c r="H27" i="17" s="1"/>
  <c r="I369" i="17"/>
  <c r="I27" i="17" s="1"/>
  <c r="C369" i="17"/>
  <c r="C27" i="17" s="1"/>
  <c r="C354" i="17"/>
  <c r="C26" i="17" s="1"/>
  <c r="D354" i="17"/>
  <c r="D26" i="17" s="1"/>
  <c r="E354" i="17"/>
  <c r="E26" i="17" s="1"/>
  <c r="F354" i="17"/>
  <c r="F26" i="17" s="1"/>
  <c r="G354" i="17"/>
  <c r="G26" i="17" s="1"/>
  <c r="H354" i="17"/>
  <c r="H26" i="17" s="1"/>
  <c r="I354" i="17"/>
  <c r="I26" i="17" s="1"/>
  <c r="D337" i="17"/>
  <c r="D25" i="17" s="1"/>
  <c r="E337" i="17"/>
  <c r="E25" i="17" s="1"/>
  <c r="P25" i="17" s="1"/>
  <c r="F337" i="17"/>
  <c r="F25" i="17" s="1"/>
  <c r="G337" i="17"/>
  <c r="G25" i="17" s="1"/>
  <c r="H337" i="17"/>
  <c r="H25" i="17" s="1"/>
  <c r="I337" i="17"/>
  <c r="I25" i="17" s="1"/>
  <c r="C337" i="17"/>
  <c r="C25" i="17" s="1"/>
  <c r="D303" i="17"/>
  <c r="D24" i="17" s="1"/>
  <c r="E303" i="17"/>
  <c r="E24" i="17" s="1"/>
  <c r="F303" i="17"/>
  <c r="F24" i="17" s="1"/>
  <c r="G303" i="17"/>
  <c r="G24" i="17" s="1"/>
  <c r="H303" i="17"/>
  <c r="H24" i="17" s="1"/>
  <c r="I303" i="17"/>
  <c r="I24" i="17" s="1"/>
  <c r="C303" i="17"/>
  <c r="C24" i="17" s="1"/>
  <c r="D282" i="17"/>
  <c r="D23" i="17" s="1"/>
  <c r="E282" i="17"/>
  <c r="E23" i="17" s="1"/>
  <c r="F282" i="17"/>
  <c r="F23" i="17" s="1"/>
  <c r="G282" i="17"/>
  <c r="G23" i="17" s="1"/>
  <c r="H282" i="17"/>
  <c r="H23" i="17" s="1"/>
  <c r="I282" i="17"/>
  <c r="I23" i="17" s="1"/>
  <c r="C282" i="17"/>
  <c r="C23" i="17" s="1"/>
  <c r="C257" i="17"/>
  <c r="C22" i="17" s="1"/>
  <c r="P30" i="17" l="1"/>
  <c r="C162" i="17"/>
  <c r="C15" i="17" l="1"/>
  <c r="C178" i="17"/>
  <c r="C13" i="17"/>
  <c r="C12" i="17"/>
  <c r="C16" i="17"/>
  <c r="D16" i="17"/>
  <c r="E16" i="17"/>
  <c r="P18" i="17" s="1"/>
  <c r="P32" i="17" s="1"/>
  <c r="F16" i="17"/>
  <c r="G16" i="17"/>
  <c r="H16" i="17"/>
  <c r="I16" i="17"/>
  <c r="C37" i="17" l="1"/>
  <c r="BE299" i="7" l="1"/>
  <c r="BD299" i="7"/>
  <c r="BC299" i="7"/>
  <c r="BB299" i="7"/>
  <c r="BA299" i="7"/>
  <c r="AZ299" i="7"/>
  <c r="AY299" i="7"/>
  <c r="AX299" i="7"/>
  <c r="AW299" i="7"/>
  <c r="AV299" i="7"/>
  <c r="AU299" i="7"/>
  <c r="AT299" i="7"/>
  <c r="AS299" i="7"/>
  <c r="BF287" i="7"/>
  <c r="BE284" i="7"/>
  <c r="BD284" i="7"/>
  <c r="BC284" i="7"/>
  <c r="BB284" i="7"/>
  <c r="BA284" i="7"/>
  <c r="AZ284" i="7"/>
  <c r="AY284" i="7"/>
  <c r="AX284" i="7"/>
  <c r="AW284" i="7"/>
  <c r="AV284" i="7"/>
  <c r="AU284" i="7"/>
  <c r="AT284" i="7"/>
  <c r="AS284" i="7"/>
  <c r="BF270" i="7"/>
  <c r="BE267" i="7"/>
  <c r="BD267" i="7"/>
  <c r="BC267" i="7"/>
  <c r="BB267" i="7"/>
  <c r="BA267" i="7"/>
  <c r="AZ267" i="7"/>
  <c r="AY267" i="7"/>
  <c r="AX267" i="7"/>
  <c r="AW267" i="7"/>
  <c r="AV267" i="7"/>
  <c r="AU267" i="7"/>
  <c r="AT267" i="7"/>
  <c r="AS267" i="7"/>
  <c r="BE233" i="7"/>
  <c r="BD233" i="7"/>
  <c r="BC233" i="7"/>
  <c r="BB233" i="7"/>
  <c r="BA233" i="7"/>
  <c r="AZ233" i="7"/>
  <c r="AY233" i="7"/>
  <c r="AX233" i="7"/>
  <c r="AW233" i="7"/>
  <c r="AV233" i="7"/>
  <c r="AU233" i="7"/>
  <c r="AT233" i="7"/>
  <c r="AS233" i="7"/>
  <c r="BE212" i="7"/>
  <c r="BD212" i="7"/>
  <c r="BC212" i="7"/>
  <c r="BB212" i="7"/>
  <c r="BA212" i="7"/>
  <c r="AZ212" i="7"/>
  <c r="AY212" i="7"/>
  <c r="AX212" i="7"/>
  <c r="AW212" i="7"/>
  <c r="AV212" i="7"/>
  <c r="AU212" i="7"/>
  <c r="AT212" i="7"/>
  <c r="AS212" i="7"/>
  <c r="BE187" i="7"/>
  <c r="BD187" i="7"/>
  <c r="BC187" i="7"/>
  <c r="BB187" i="7"/>
  <c r="BA187" i="7"/>
  <c r="AZ187" i="7"/>
  <c r="AY187" i="7"/>
  <c r="AX187" i="7"/>
  <c r="AW187" i="7"/>
  <c r="AV187" i="7"/>
  <c r="AU187" i="7"/>
  <c r="AT187" i="7"/>
  <c r="AS187" i="7"/>
  <c r="BE171" i="7"/>
  <c r="BD171" i="7"/>
  <c r="BC171" i="7"/>
  <c r="BB171" i="7"/>
  <c r="BA171" i="7"/>
  <c r="AZ171" i="7"/>
  <c r="AY171" i="7"/>
  <c r="AX171" i="7"/>
  <c r="AW171" i="7"/>
  <c r="AV171" i="7"/>
  <c r="AU171" i="7"/>
  <c r="AT171" i="7"/>
  <c r="AS171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BF57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BF40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BF31" i="7"/>
  <c r="BF15" i="7"/>
  <c r="AQ299" i="7"/>
  <c r="AP299" i="7"/>
  <c r="AO299" i="7"/>
  <c r="AN299" i="7"/>
  <c r="AM299" i="7"/>
  <c r="AL299" i="7"/>
  <c r="AK299" i="7"/>
  <c r="AJ299" i="7"/>
  <c r="AI299" i="7"/>
  <c r="AH299" i="7"/>
  <c r="AG299" i="7"/>
  <c r="AF299" i="7"/>
  <c r="AE299" i="7"/>
  <c r="AR287" i="7"/>
  <c r="AQ284" i="7"/>
  <c r="AP284" i="7"/>
  <c r="AO284" i="7"/>
  <c r="AN284" i="7"/>
  <c r="AM284" i="7"/>
  <c r="AL284" i="7"/>
  <c r="AK284" i="7"/>
  <c r="AJ284" i="7"/>
  <c r="AI284" i="7"/>
  <c r="AH284" i="7"/>
  <c r="AG284" i="7"/>
  <c r="AF284" i="7"/>
  <c r="AE284" i="7"/>
  <c r="AR270" i="7"/>
  <c r="AQ267" i="7"/>
  <c r="AP267" i="7"/>
  <c r="AO267" i="7"/>
  <c r="AN267" i="7"/>
  <c r="AM267" i="7"/>
  <c r="AL267" i="7"/>
  <c r="AK267" i="7"/>
  <c r="AJ267" i="7"/>
  <c r="AI267" i="7"/>
  <c r="AH267" i="7"/>
  <c r="AG267" i="7"/>
  <c r="AF267" i="7"/>
  <c r="AE267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Q212" i="7"/>
  <c r="AP212" i="7"/>
  <c r="AO212" i="7"/>
  <c r="AN212" i="7"/>
  <c r="AM212" i="7"/>
  <c r="AL212" i="7"/>
  <c r="AK212" i="7"/>
  <c r="AJ212" i="7"/>
  <c r="AI212" i="7"/>
  <c r="AH212" i="7"/>
  <c r="AG212" i="7"/>
  <c r="AF212" i="7"/>
  <c r="AE212" i="7"/>
  <c r="AQ187" i="7"/>
  <c r="AP187" i="7"/>
  <c r="AO187" i="7"/>
  <c r="AN187" i="7"/>
  <c r="AM187" i="7"/>
  <c r="AL187" i="7"/>
  <c r="AK187" i="7"/>
  <c r="AJ187" i="7"/>
  <c r="AI187" i="7"/>
  <c r="AH187" i="7"/>
  <c r="AG187" i="7"/>
  <c r="AF187" i="7"/>
  <c r="AE187" i="7"/>
  <c r="AQ171" i="7"/>
  <c r="AP171" i="7"/>
  <c r="AO171" i="7"/>
  <c r="AN171" i="7"/>
  <c r="AM171" i="7"/>
  <c r="AL171" i="7"/>
  <c r="AK171" i="7"/>
  <c r="AJ171" i="7"/>
  <c r="AI171" i="7"/>
  <c r="AH171" i="7"/>
  <c r="AG171" i="7"/>
  <c r="AF171" i="7"/>
  <c r="AE171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R57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R40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R31" i="7"/>
  <c r="AR15" i="7"/>
  <c r="AC299" i="7"/>
  <c r="AB299" i="7"/>
  <c r="AA299" i="7"/>
  <c r="Z299" i="7"/>
  <c r="Y299" i="7"/>
  <c r="X299" i="7"/>
  <c r="W299" i="7"/>
  <c r="V299" i="7"/>
  <c r="U299" i="7"/>
  <c r="T299" i="7"/>
  <c r="S299" i="7"/>
  <c r="R299" i="7"/>
  <c r="Q299" i="7"/>
  <c r="AD287" i="7"/>
  <c r="AC284" i="7"/>
  <c r="AC378" i="7" s="1"/>
  <c r="AB284" i="7"/>
  <c r="AB378" i="7" s="1"/>
  <c r="AA284" i="7"/>
  <c r="AA378" i="7" s="1"/>
  <c r="Z284" i="7"/>
  <c r="Z378" i="7" s="1"/>
  <c r="Y284" i="7"/>
  <c r="Y378" i="7" s="1"/>
  <c r="X284" i="7"/>
  <c r="X378" i="7" s="1"/>
  <c r="W284" i="7"/>
  <c r="W378" i="7" s="1"/>
  <c r="V284" i="7"/>
  <c r="V378" i="7" s="1"/>
  <c r="U284" i="7"/>
  <c r="U378" i="7" s="1"/>
  <c r="T284" i="7"/>
  <c r="T378" i="7" s="1"/>
  <c r="S284" i="7"/>
  <c r="S378" i="7" s="1"/>
  <c r="R284" i="7"/>
  <c r="R378" i="7" s="1"/>
  <c r="Q284" i="7"/>
  <c r="Q378" i="7" s="1"/>
  <c r="AD270" i="7"/>
  <c r="AC267" i="7"/>
  <c r="AB267" i="7"/>
  <c r="AA267" i="7"/>
  <c r="Z267" i="7"/>
  <c r="Y267" i="7"/>
  <c r="X267" i="7"/>
  <c r="W267" i="7"/>
  <c r="V267" i="7"/>
  <c r="U267" i="7"/>
  <c r="T267" i="7"/>
  <c r="S267" i="7"/>
  <c r="R267" i="7"/>
  <c r="Q267" i="7"/>
  <c r="AC233" i="7"/>
  <c r="AB233" i="7"/>
  <c r="AA233" i="7"/>
  <c r="Z233" i="7"/>
  <c r="Y233" i="7"/>
  <c r="X233" i="7"/>
  <c r="W233" i="7"/>
  <c r="V233" i="7"/>
  <c r="U233" i="7"/>
  <c r="T233" i="7"/>
  <c r="S233" i="7"/>
  <c r="R233" i="7"/>
  <c r="Q233" i="7"/>
  <c r="AC212" i="7"/>
  <c r="AB212" i="7"/>
  <c r="AB377" i="7" s="1"/>
  <c r="AA212" i="7"/>
  <c r="Z212" i="7"/>
  <c r="Y212" i="7"/>
  <c r="X212" i="7"/>
  <c r="W212" i="7"/>
  <c r="V212" i="7"/>
  <c r="U212" i="7"/>
  <c r="T212" i="7"/>
  <c r="S212" i="7"/>
  <c r="R212" i="7"/>
  <c r="Q212" i="7"/>
  <c r="AC187" i="7"/>
  <c r="AC376" i="7" s="1"/>
  <c r="AB187" i="7"/>
  <c r="AB376" i="7" s="1"/>
  <c r="AA187" i="7"/>
  <c r="AA376" i="7" s="1"/>
  <c r="Z187" i="7"/>
  <c r="Z376" i="7" s="1"/>
  <c r="Y187" i="7"/>
  <c r="Y376" i="7" s="1"/>
  <c r="X187" i="7"/>
  <c r="X376" i="7" s="1"/>
  <c r="W187" i="7"/>
  <c r="W376" i="7" s="1"/>
  <c r="V187" i="7"/>
  <c r="V376" i="7" s="1"/>
  <c r="U187" i="7"/>
  <c r="U376" i="7" s="1"/>
  <c r="T187" i="7"/>
  <c r="T376" i="7" s="1"/>
  <c r="S187" i="7"/>
  <c r="S376" i="7" s="1"/>
  <c r="R187" i="7"/>
  <c r="R376" i="7" s="1"/>
  <c r="Q187" i="7"/>
  <c r="Q376" i="7" s="1"/>
  <c r="AC171" i="7"/>
  <c r="AC375" i="7" s="1"/>
  <c r="AB171" i="7"/>
  <c r="AB375" i="7" s="1"/>
  <c r="AA171" i="7"/>
  <c r="AA375" i="7" s="1"/>
  <c r="Z171" i="7"/>
  <c r="Z375" i="7" s="1"/>
  <c r="Y171" i="7"/>
  <c r="Y375" i="7" s="1"/>
  <c r="X171" i="7"/>
  <c r="X375" i="7" s="1"/>
  <c r="W171" i="7"/>
  <c r="W375" i="7" s="1"/>
  <c r="V171" i="7"/>
  <c r="V375" i="7" s="1"/>
  <c r="U171" i="7"/>
  <c r="U375" i="7" s="1"/>
  <c r="T171" i="7"/>
  <c r="T375" i="7" s="1"/>
  <c r="S171" i="7"/>
  <c r="S375" i="7" s="1"/>
  <c r="R171" i="7"/>
  <c r="R375" i="7" s="1"/>
  <c r="Q171" i="7"/>
  <c r="Q375" i="7" s="1"/>
  <c r="AC92" i="7"/>
  <c r="AB92" i="7"/>
  <c r="AA92" i="7"/>
  <c r="Z92" i="7"/>
  <c r="Y92" i="7"/>
  <c r="X92" i="7"/>
  <c r="W92" i="7"/>
  <c r="V92" i="7"/>
  <c r="U92" i="7"/>
  <c r="T92" i="7"/>
  <c r="S92" i="7"/>
  <c r="R92" i="7"/>
  <c r="Q92" i="7"/>
  <c r="AD57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AD40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AD31" i="7"/>
  <c r="AD15" i="7"/>
  <c r="T377" i="7" l="1"/>
  <c r="X377" i="7"/>
  <c r="Q377" i="7"/>
  <c r="Q384" i="7" s="1"/>
  <c r="Q389" i="7" s="1"/>
  <c r="U377" i="7"/>
  <c r="U384" i="7" s="1"/>
  <c r="Y377" i="7"/>
  <c r="Y384" i="7" s="1"/>
  <c r="AC377" i="7"/>
  <c r="AC384" i="7" s="1"/>
  <c r="AC385" i="7" s="1"/>
  <c r="T384" i="7"/>
  <c r="X384" i="7"/>
  <c r="AB384" i="7"/>
  <c r="R377" i="7"/>
  <c r="R384" i="7" s="1"/>
  <c r="V377" i="7"/>
  <c r="V384" i="7" s="1"/>
  <c r="Z377" i="7"/>
  <c r="Z384" i="7" s="1"/>
  <c r="S377" i="7"/>
  <c r="S384" i="7" s="1"/>
  <c r="W377" i="7"/>
  <c r="W384" i="7" s="1"/>
  <c r="AA377" i="7"/>
  <c r="AA384" i="7" s="1"/>
  <c r="AE328" i="7"/>
  <c r="AI328" i="7"/>
  <c r="AM328" i="7"/>
  <c r="AV328" i="7"/>
  <c r="AZ328" i="7"/>
  <c r="BD328" i="7"/>
  <c r="R328" i="7"/>
  <c r="V328" i="7"/>
  <c r="AQ328" i="7"/>
  <c r="Z328" i="7"/>
  <c r="Q328" i="7"/>
  <c r="U328" i="7"/>
  <c r="Y328" i="7"/>
  <c r="AC328" i="7"/>
  <c r="S108" i="7"/>
  <c r="AS108" i="7"/>
  <c r="AW108" i="7"/>
  <c r="BA108" i="7"/>
  <c r="BE108" i="7"/>
  <c r="Z108" i="7"/>
  <c r="AA108" i="7"/>
  <c r="AJ108" i="7"/>
  <c r="T108" i="7"/>
  <c r="X108" i="7"/>
  <c r="AB108" i="7"/>
  <c r="S328" i="7"/>
  <c r="W328" i="7"/>
  <c r="AA328" i="7"/>
  <c r="AG108" i="7"/>
  <c r="AK108" i="7"/>
  <c r="AO108" i="7"/>
  <c r="AF328" i="7"/>
  <c r="AJ328" i="7"/>
  <c r="AN328" i="7"/>
  <c r="AT108" i="7"/>
  <c r="AX108" i="7"/>
  <c r="BB108" i="7"/>
  <c r="AS328" i="7"/>
  <c r="AW328" i="7"/>
  <c r="BA328" i="7"/>
  <c r="BE328" i="7"/>
  <c r="R108" i="7"/>
  <c r="W108" i="7"/>
  <c r="AF108" i="7"/>
  <c r="AN108" i="7"/>
  <c r="Q108" i="7"/>
  <c r="U108" i="7"/>
  <c r="Y108" i="7"/>
  <c r="AC108" i="7"/>
  <c r="AC373" i="7" s="1"/>
  <c r="T328" i="7"/>
  <c r="X328" i="7"/>
  <c r="AB328" i="7"/>
  <c r="AH108" i="7"/>
  <c r="AL108" i="7"/>
  <c r="AP108" i="7"/>
  <c r="AG328" i="7"/>
  <c r="AK328" i="7"/>
  <c r="AO328" i="7"/>
  <c r="AU108" i="7"/>
  <c r="AY108" i="7"/>
  <c r="BC108" i="7"/>
  <c r="AT328" i="7"/>
  <c r="AX328" i="7"/>
  <c r="BB328" i="7"/>
  <c r="V108" i="7"/>
  <c r="AE108" i="7"/>
  <c r="AI108" i="7"/>
  <c r="AM108" i="7"/>
  <c r="AQ108" i="7"/>
  <c r="AH328" i="7"/>
  <c r="AL328" i="7"/>
  <c r="AP328" i="7"/>
  <c r="AV108" i="7"/>
  <c r="AZ108" i="7"/>
  <c r="BD108" i="7"/>
  <c r="AU328" i="7"/>
  <c r="AY328" i="7"/>
  <c r="BC328" i="7"/>
  <c r="AD37" i="7"/>
  <c r="AD284" i="7"/>
  <c r="AD378" i="7" s="1"/>
  <c r="BF37" i="7"/>
  <c r="BF54" i="7"/>
  <c r="AD28" i="7"/>
  <c r="AD267" i="7"/>
  <c r="AR171" i="7"/>
  <c r="AR187" i="7"/>
  <c r="AR284" i="7"/>
  <c r="AR299" i="7"/>
  <c r="BF28" i="7"/>
  <c r="BF233" i="7"/>
  <c r="AD92" i="7"/>
  <c r="AD233" i="7"/>
  <c r="AR37" i="7"/>
  <c r="AR54" i="7"/>
  <c r="AR92" i="7"/>
  <c r="AR267" i="7"/>
  <c r="AD54" i="7"/>
  <c r="BF92" i="7"/>
  <c r="BF267" i="7"/>
  <c r="AD187" i="7"/>
  <c r="AD376" i="7" s="1"/>
  <c r="AD299" i="7"/>
  <c r="AR28" i="7"/>
  <c r="AR233" i="7"/>
  <c r="BF171" i="7"/>
  <c r="BF187" i="7"/>
  <c r="BF284" i="7"/>
  <c r="BF299" i="7"/>
  <c r="BF212" i="7"/>
  <c r="AR212" i="7"/>
  <c r="AD171" i="7"/>
  <c r="AD375" i="7" s="1"/>
  <c r="AD212" i="7"/>
  <c r="AD377" i="7" l="1"/>
  <c r="AD384" i="7" s="1"/>
  <c r="AB391" i="7" s="1"/>
  <c r="Q391" i="7"/>
  <c r="R389" i="7"/>
  <c r="AC330" i="7"/>
  <c r="AE330" i="7"/>
  <c r="Q330" i="7"/>
  <c r="AR108" i="7"/>
  <c r="AD108" i="7"/>
  <c r="AE333" i="7" s="1"/>
  <c r="BF108" i="7"/>
  <c r="AQ330" i="7"/>
  <c r="AI330" i="7"/>
  <c r="AW330" i="7"/>
  <c r="AA330" i="7"/>
  <c r="AV330" i="7"/>
  <c r="AH330" i="7"/>
  <c r="AK330" i="7"/>
  <c r="S330" i="7"/>
  <c r="AZ330" i="7"/>
  <c r="T330" i="7"/>
  <c r="AO330" i="7"/>
  <c r="BC330" i="7"/>
  <c r="AX330" i="7"/>
  <c r="AL330" i="7"/>
  <c r="AU330" i="7"/>
  <c r="AG330" i="7"/>
  <c r="W330" i="7"/>
  <c r="AN330" i="7"/>
  <c r="AY330" i="7"/>
  <c r="AM330" i="7"/>
  <c r="AB330" i="7"/>
  <c r="AD328" i="7"/>
  <c r="U330" i="7"/>
  <c r="BE330" i="7"/>
  <c r="BB330" i="7"/>
  <c r="AP330" i="7"/>
  <c r="AT330" i="7"/>
  <c r="R330" i="7"/>
  <c r="BD330" i="7"/>
  <c r="AJ330" i="7"/>
  <c r="BA330" i="7"/>
  <c r="X330" i="7"/>
  <c r="AF330" i="7"/>
  <c r="Z330" i="7"/>
  <c r="AR328" i="7"/>
  <c r="AS330" i="7"/>
  <c r="V330" i="7"/>
  <c r="Y330" i="7"/>
  <c r="BF328" i="7"/>
  <c r="S389" i="7" l="1"/>
  <c r="R391" i="7"/>
  <c r="BF330" i="7"/>
  <c r="AD330" i="7"/>
  <c r="AR330" i="7"/>
  <c r="T389" i="7" l="1"/>
  <c r="S391" i="7"/>
  <c r="I257" i="17"/>
  <c r="I22" i="17" s="1"/>
  <c r="H257" i="17"/>
  <c r="H22" i="17" s="1"/>
  <c r="G257" i="17"/>
  <c r="G22" i="17" s="1"/>
  <c r="F257" i="17"/>
  <c r="F22" i="17" s="1"/>
  <c r="E257" i="17"/>
  <c r="E22" i="17" s="1"/>
  <c r="D257" i="17"/>
  <c r="D22" i="17" s="1"/>
  <c r="I241" i="17"/>
  <c r="H241" i="17"/>
  <c r="G241" i="17"/>
  <c r="F241" i="17"/>
  <c r="E241" i="17"/>
  <c r="D241" i="17"/>
  <c r="I14" i="17"/>
  <c r="H14" i="17"/>
  <c r="G14" i="17"/>
  <c r="F14" i="17"/>
  <c r="E14" i="17"/>
  <c r="D14" i="17"/>
  <c r="I98" i="17"/>
  <c r="H98" i="17"/>
  <c r="G98" i="17"/>
  <c r="F98" i="17"/>
  <c r="E98" i="17"/>
  <c r="D98" i="17"/>
  <c r="I107" i="17"/>
  <c r="I13" i="17" s="1"/>
  <c r="H107" i="17"/>
  <c r="H13" i="17" s="1"/>
  <c r="G107" i="17"/>
  <c r="G13" i="17" s="1"/>
  <c r="F107" i="17"/>
  <c r="F13" i="17" s="1"/>
  <c r="E107" i="17"/>
  <c r="E13" i="17" s="1"/>
  <c r="D107" i="17"/>
  <c r="D13" i="17" s="1"/>
  <c r="I162" i="17"/>
  <c r="I15" i="17" s="1"/>
  <c r="H162" i="17"/>
  <c r="H15" i="17" s="1"/>
  <c r="G162" i="17"/>
  <c r="G15" i="17" s="1"/>
  <c r="F162" i="17"/>
  <c r="F15" i="17" s="1"/>
  <c r="E162" i="17"/>
  <c r="E15" i="17" s="1"/>
  <c r="D162" i="17"/>
  <c r="D15" i="17" s="1"/>
  <c r="I67" i="17"/>
  <c r="H67" i="17"/>
  <c r="G67" i="17"/>
  <c r="F67" i="17"/>
  <c r="E67" i="17"/>
  <c r="D67" i="17"/>
  <c r="I66" i="17"/>
  <c r="H66" i="17"/>
  <c r="G66" i="17"/>
  <c r="F66" i="17"/>
  <c r="E66" i="17"/>
  <c r="D66" i="17"/>
  <c r="I65" i="17"/>
  <c r="H65" i="17"/>
  <c r="G65" i="17"/>
  <c r="F65" i="17"/>
  <c r="E65" i="17"/>
  <c r="D65" i="17"/>
  <c r="I64" i="17"/>
  <c r="H64" i="17"/>
  <c r="G64" i="17"/>
  <c r="F64" i="17"/>
  <c r="E64" i="17"/>
  <c r="D64" i="17"/>
  <c r="D37" i="17"/>
  <c r="C241" i="17"/>
  <c r="C398" i="17" s="1"/>
  <c r="U389" i="7" l="1"/>
  <c r="T391" i="7"/>
  <c r="E398" i="17"/>
  <c r="I398" i="17"/>
  <c r="D398" i="17"/>
  <c r="H398" i="17"/>
  <c r="F398" i="17"/>
  <c r="G398" i="17"/>
  <c r="F12" i="17"/>
  <c r="F18" i="17" s="1"/>
  <c r="F178" i="17"/>
  <c r="G12" i="17"/>
  <c r="G18" i="17" s="1"/>
  <c r="G178" i="17"/>
  <c r="D12" i="17"/>
  <c r="D178" i="17"/>
  <c r="H12" i="17"/>
  <c r="H18" i="17" s="1"/>
  <c r="H178" i="17"/>
  <c r="E12" i="17"/>
  <c r="E178" i="17"/>
  <c r="I12" i="17"/>
  <c r="I18" i="17" s="1"/>
  <c r="I178" i="17"/>
  <c r="F21" i="17"/>
  <c r="F30" i="17" s="1"/>
  <c r="G21" i="17"/>
  <c r="G30" i="17" s="1"/>
  <c r="D21" i="17"/>
  <c r="I21" i="17"/>
  <c r="I30" i="17" s="1"/>
  <c r="H21" i="17"/>
  <c r="H30" i="17" s="1"/>
  <c r="E21" i="17"/>
  <c r="E30" i="17" s="1"/>
  <c r="C21" i="17"/>
  <c r="C14" i="17"/>
  <c r="D68" i="17"/>
  <c r="H68" i="17"/>
  <c r="G68" i="17"/>
  <c r="E68" i="17"/>
  <c r="I68" i="17"/>
  <c r="F68" i="17"/>
  <c r="V389" i="7" l="1"/>
  <c r="U391" i="7"/>
  <c r="H42" i="17"/>
  <c r="H43" i="17"/>
  <c r="F43" i="17"/>
  <c r="F42" i="17"/>
  <c r="C18" i="17"/>
  <c r="I43" i="17"/>
  <c r="D18" i="17"/>
  <c r="C30" i="17"/>
  <c r="I42" i="17"/>
  <c r="G42" i="17"/>
  <c r="E43" i="17"/>
  <c r="G43" i="17"/>
  <c r="D30" i="17"/>
  <c r="E18" i="17"/>
  <c r="E42" i="17" s="1"/>
  <c r="W389" i="7" l="1"/>
  <c r="V391" i="7"/>
  <c r="D43" i="17"/>
  <c r="L30" i="17"/>
  <c r="L32" i="17" s="1"/>
  <c r="D42" i="17"/>
  <c r="C32" i="17"/>
  <c r="C38" i="17" s="1"/>
  <c r="C40" i="17" s="1"/>
  <c r="C45" i="17" s="1"/>
  <c r="E32" i="17"/>
  <c r="D32" i="17"/>
  <c r="H32" i="17"/>
  <c r="G32" i="17"/>
  <c r="F32" i="17"/>
  <c r="I32" i="17"/>
  <c r="X389" i="7" l="1"/>
  <c r="W391" i="7"/>
  <c r="G44" i="17"/>
  <c r="I44" i="17"/>
  <c r="H44" i="17"/>
  <c r="F44" i="17"/>
  <c r="D44" i="17"/>
  <c r="E44" i="17"/>
  <c r="G38" i="17"/>
  <c r="I38" i="17"/>
  <c r="H38" i="17"/>
  <c r="D38" i="17"/>
  <c r="F38" i="17"/>
  <c r="E38" i="17"/>
  <c r="D40" i="17" l="1"/>
  <c r="L38" i="17"/>
  <c r="L40" i="17" s="1"/>
  <c r="P35" i="17" s="1"/>
  <c r="P40" i="17" s="1"/>
  <c r="Y389" i="7"/>
  <c r="X391" i="7"/>
  <c r="D45" i="17"/>
  <c r="E35" i="17"/>
  <c r="E37" i="17" s="1"/>
  <c r="Z389" i="7" l="1"/>
  <c r="Y391" i="7"/>
  <c r="E40" i="17"/>
  <c r="E45" i="17" s="1"/>
  <c r="AA389" i="7" l="1"/>
  <c r="Z391" i="7"/>
  <c r="F35" i="17"/>
  <c r="F37" i="17" s="1"/>
  <c r="F40" i="17" s="1"/>
  <c r="F45" i="17" s="1"/>
  <c r="AB389" i="7" l="1"/>
  <c r="AB393" i="7" s="1"/>
  <c r="AB395" i="7" s="1"/>
  <c r="AA391" i="7"/>
  <c r="G35" i="17"/>
  <c r="G37" i="17" s="1"/>
  <c r="G40" i="17" s="1"/>
  <c r="G45" i="17" s="1"/>
  <c r="H35" i="17" l="1"/>
  <c r="H37" i="17" s="1"/>
  <c r="H40" i="17" s="1"/>
  <c r="H45" i="17" s="1"/>
  <c r="I35" i="17" l="1"/>
  <c r="I37" i="17" s="1"/>
  <c r="I40" i="17" s="1"/>
  <c r="I45" i="17" s="1"/>
  <c r="P287" i="7"/>
  <c r="D284" i="7" l="1"/>
  <c r="D378" i="7" s="1"/>
  <c r="E284" i="7"/>
  <c r="E378" i="7" s="1"/>
  <c r="F284" i="7"/>
  <c r="F378" i="7" s="1"/>
  <c r="G284" i="7"/>
  <c r="G378" i="7" s="1"/>
  <c r="H284" i="7"/>
  <c r="H378" i="7" s="1"/>
  <c r="I284" i="7"/>
  <c r="I378" i="7" s="1"/>
  <c r="J284" i="7"/>
  <c r="J378" i="7" s="1"/>
  <c r="K284" i="7"/>
  <c r="K378" i="7" s="1"/>
  <c r="L284" i="7"/>
  <c r="L378" i="7" s="1"/>
  <c r="M284" i="7"/>
  <c r="M378" i="7" s="1"/>
  <c r="N284" i="7"/>
  <c r="N378" i="7" s="1"/>
  <c r="O284" i="7"/>
  <c r="O378" i="7" s="1"/>
  <c r="P284" i="7" l="1"/>
  <c r="P378" i="7" s="1"/>
  <c r="P15" i="7" l="1"/>
  <c r="O299" i="7" l="1"/>
  <c r="O37" i="7"/>
  <c r="O212" i="7"/>
  <c r="O171" i="7"/>
  <c r="O375" i="7" s="1"/>
  <c r="O187" i="7"/>
  <c r="O376" i="7" s="1"/>
  <c r="O233" i="7"/>
  <c r="O267" i="7"/>
  <c r="O54" i="7"/>
  <c r="O92" i="7"/>
  <c r="O377" i="7" l="1"/>
  <c r="O384" i="7" s="1"/>
  <c r="O328" i="7"/>
  <c r="O108" i="7"/>
  <c r="O373" i="7" s="1"/>
  <c r="O385" i="7" l="1"/>
  <c r="O330" i="7"/>
  <c r="E54" i="7" l="1"/>
  <c r="D187" i="7"/>
  <c r="D376" i="7" s="1"/>
  <c r="D267" i="7"/>
  <c r="D299" i="7"/>
  <c r="E233" i="7"/>
  <c r="D92" i="7"/>
  <c r="E37" i="7"/>
  <c r="E212" i="7"/>
  <c r="E377" i="7" s="1"/>
  <c r="C54" i="7"/>
  <c r="C233" i="7"/>
  <c r="D54" i="7"/>
  <c r="D212" i="7"/>
  <c r="D377" i="7" s="1"/>
  <c r="D233" i="7"/>
  <c r="E187" i="7"/>
  <c r="E376" i="7" s="1"/>
  <c r="E92" i="7"/>
  <c r="E171" i="7"/>
  <c r="E375" i="7" s="1"/>
  <c r="E267" i="7"/>
  <c r="E299" i="7"/>
  <c r="C267" i="7"/>
  <c r="D37" i="7"/>
  <c r="D171" i="7"/>
  <c r="D375" i="7" s="1"/>
  <c r="E384" i="7" l="1"/>
  <c r="C377" i="7"/>
  <c r="C384" i="7" s="1"/>
  <c r="D384" i="7"/>
  <c r="E328" i="7"/>
  <c r="E108" i="7"/>
  <c r="C328" i="7"/>
  <c r="D108" i="7"/>
  <c r="D328" i="7"/>
  <c r="C108" i="7"/>
  <c r="F92" i="7"/>
  <c r="F187" i="7"/>
  <c r="F376" i="7" s="1"/>
  <c r="F212" i="7"/>
  <c r="F171" i="7"/>
  <c r="F375" i="7" s="1"/>
  <c r="F267" i="7"/>
  <c r="F37" i="7"/>
  <c r="F233" i="7"/>
  <c r="F299" i="7"/>
  <c r="F54" i="7"/>
  <c r="F377" i="7" l="1"/>
  <c r="F384" i="7" s="1"/>
  <c r="F108" i="7"/>
  <c r="F328" i="7"/>
  <c r="D330" i="7"/>
  <c r="C330" i="7"/>
  <c r="C346" i="7" s="1"/>
  <c r="C347" i="7" s="1"/>
  <c r="E330" i="7"/>
  <c r="G92" i="7"/>
  <c r="G212" i="7"/>
  <c r="G233" i="7"/>
  <c r="G37" i="7"/>
  <c r="G54" i="7"/>
  <c r="G267" i="7"/>
  <c r="G299" i="7"/>
  <c r="G171" i="7"/>
  <c r="G375" i="7" s="1"/>
  <c r="G187" i="7"/>
  <c r="G376" i="7" s="1"/>
  <c r="G377" i="7" l="1"/>
  <c r="G384" i="7" s="1"/>
  <c r="G328" i="7"/>
  <c r="G108" i="7"/>
  <c r="H212" i="7"/>
  <c r="F330" i="7"/>
  <c r="H54" i="7"/>
  <c r="H187" i="7"/>
  <c r="H376" i="7" s="1"/>
  <c r="D10" i="7"/>
  <c r="D346" i="7" s="1"/>
  <c r="D347" i="7" s="1"/>
  <c r="H37" i="7"/>
  <c r="H92" i="7"/>
  <c r="H171" i="7"/>
  <c r="H375" i="7" s="1"/>
  <c r="H267" i="7"/>
  <c r="H233" i="7"/>
  <c r="H299" i="7"/>
  <c r="H377" i="7" l="1"/>
  <c r="H384" i="7" s="1"/>
  <c r="H108" i="7"/>
  <c r="H328" i="7"/>
  <c r="E10" i="7"/>
  <c r="E346" i="7" s="1"/>
  <c r="I299" i="7"/>
  <c r="G330" i="7"/>
  <c r="I54" i="7"/>
  <c r="I233" i="7"/>
  <c r="I171" i="7"/>
  <c r="I375" i="7" s="1"/>
  <c r="I187" i="7"/>
  <c r="I376" i="7" s="1"/>
  <c r="I92" i="7"/>
  <c r="I37" i="7"/>
  <c r="I212" i="7"/>
  <c r="I267" i="7"/>
  <c r="I377" i="7" l="1"/>
  <c r="I384" i="7" s="1"/>
  <c r="E347" i="7"/>
  <c r="I108" i="7"/>
  <c r="I328" i="7"/>
  <c r="F10" i="7"/>
  <c r="F346" i="7" s="1"/>
  <c r="F347" i="7" s="1"/>
  <c r="H330" i="7"/>
  <c r="J92" i="7"/>
  <c r="J267" i="7"/>
  <c r="J299" i="7"/>
  <c r="J37" i="7"/>
  <c r="J233" i="7"/>
  <c r="J54" i="7"/>
  <c r="J171" i="7"/>
  <c r="J375" i="7" s="1"/>
  <c r="J187" i="7"/>
  <c r="J376" i="7" s="1"/>
  <c r="J212" i="7"/>
  <c r="J377" i="7" l="1"/>
  <c r="J384" i="7" s="1"/>
  <c r="J328" i="7"/>
  <c r="J108" i="7"/>
  <c r="G10" i="7"/>
  <c r="G346" i="7" s="1"/>
  <c r="G347" i="7" s="1"/>
  <c r="K212" i="7"/>
  <c r="K37" i="7"/>
  <c r="K187" i="7"/>
  <c r="K376" i="7" s="1"/>
  <c r="K267" i="7"/>
  <c r="K233" i="7"/>
  <c r="K299" i="7"/>
  <c r="K54" i="7"/>
  <c r="K171" i="7"/>
  <c r="K375" i="7" s="1"/>
  <c r="K92" i="7"/>
  <c r="K377" i="7" l="1"/>
  <c r="K384" i="7" s="1"/>
  <c r="K108" i="7"/>
  <c r="K328" i="7"/>
  <c r="H10" i="7"/>
  <c r="H346" i="7" s="1"/>
  <c r="J330" i="7"/>
  <c r="L37" i="7"/>
  <c r="L187" i="7"/>
  <c r="L376" i="7" s="1"/>
  <c r="L92" i="7"/>
  <c r="L267" i="7"/>
  <c r="L54" i="7"/>
  <c r="L233" i="7"/>
  <c r="L299" i="7"/>
  <c r="L171" i="7"/>
  <c r="L375" i="7" s="1"/>
  <c r="L212" i="7"/>
  <c r="L377" i="7" l="1"/>
  <c r="L384" i="7" s="1"/>
  <c r="H347" i="7"/>
  <c r="L108" i="7"/>
  <c r="L328" i="7"/>
  <c r="I10" i="7"/>
  <c r="I330" i="7" s="1"/>
  <c r="I346" i="7" s="1"/>
  <c r="I347" i="7" s="1"/>
  <c r="K330" i="7"/>
  <c r="M212" i="7"/>
  <c r="M233" i="7"/>
  <c r="M37" i="7"/>
  <c r="M171" i="7"/>
  <c r="M375" i="7" s="1"/>
  <c r="M92" i="7"/>
  <c r="M54" i="7"/>
  <c r="M299" i="7"/>
  <c r="M187" i="7"/>
  <c r="M376" i="7" s="1"/>
  <c r="M267" i="7"/>
  <c r="M377" i="7" l="1"/>
  <c r="M384" i="7" s="1"/>
  <c r="M108" i="7"/>
  <c r="M328" i="7"/>
  <c r="J10" i="7"/>
  <c r="J346" i="7" s="1"/>
  <c r="J347" i="7" s="1"/>
  <c r="L330" i="7"/>
  <c r="P57" i="7"/>
  <c r="P40" i="7"/>
  <c r="P31" i="7"/>
  <c r="K10" i="7" l="1"/>
  <c r="K346" i="7" s="1"/>
  <c r="K347" i="7" s="1"/>
  <c r="M330" i="7"/>
  <c r="N37" i="7"/>
  <c r="P37" i="7" s="1"/>
  <c r="N212" i="7"/>
  <c r="N233" i="7"/>
  <c r="P233" i="7" s="1"/>
  <c r="N54" i="7"/>
  <c r="P54" i="7" s="1"/>
  <c r="N171" i="7"/>
  <c r="N375" i="7" s="1"/>
  <c r="N92" i="7"/>
  <c r="N187" i="7"/>
  <c r="P270" i="7"/>
  <c r="P28" i="7"/>
  <c r="N267" i="7"/>
  <c r="P267" i="7" s="1"/>
  <c r="N299" i="7"/>
  <c r="P299" i="7" s="1"/>
  <c r="P187" i="7" l="1"/>
  <c r="P376" i="7" s="1"/>
  <c r="N376" i="7"/>
  <c r="P212" i="7"/>
  <c r="P377" i="7" s="1"/>
  <c r="N377" i="7"/>
  <c r="N384" i="7" s="1"/>
  <c r="N108" i="7"/>
  <c r="P108" i="7" s="1"/>
  <c r="N328" i="7"/>
  <c r="P328" i="7" s="1"/>
  <c r="L10" i="7"/>
  <c r="L346" i="7" s="1"/>
  <c r="L347" i="7" s="1"/>
  <c r="P92" i="7"/>
  <c r="P171" i="7"/>
  <c r="P375" i="7" s="1"/>
  <c r="P384" i="7" l="1"/>
  <c r="M10" i="7"/>
  <c r="M346" i="7" s="1"/>
  <c r="M347" i="7" s="1"/>
  <c r="N330" i="7"/>
  <c r="P330" i="7" s="1"/>
  <c r="N10" i="7" l="1"/>
  <c r="N346" i="7" s="1"/>
  <c r="N347" i="7" s="1"/>
  <c r="Q10" i="7" l="1"/>
  <c r="Q346" i="7" s="1"/>
  <c r="Q347" i="7" s="1"/>
  <c r="R10" i="7" l="1"/>
  <c r="R346" i="7" s="1"/>
  <c r="R347" i="7" s="1"/>
  <c r="S10" i="7" l="1"/>
  <c r="S346" i="7" s="1"/>
  <c r="S347" i="7" s="1"/>
  <c r="T10" i="7" l="1"/>
  <c r="T346" i="7" s="1"/>
  <c r="T347" i="7" s="1"/>
  <c r="U10" i="7" l="1"/>
  <c r="U346" i="7" s="1"/>
  <c r="U347" i="7" s="1"/>
  <c r="V10" i="7" l="1"/>
  <c r="V346" i="7" s="1"/>
  <c r="V347" i="7" s="1"/>
  <c r="W10" i="7" l="1"/>
  <c r="W346" i="7" s="1"/>
  <c r="W347" i="7" s="1"/>
  <c r="X10" i="7" l="1"/>
  <c r="X346" i="7" s="1"/>
  <c r="X347" i="7" s="1"/>
  <c r="Y10" i="7" l="1"/>
  <c r="Y346" i="7" s="1"/>
  <c r="Y347" i="7" s="1"/>
  <c r="Z10" i="7" l="1"/>
  <c r="Z346" i="7" s="1"/>
  <c r="Z347" i="7" s="1"/>
  <c r="AA10" i="7" l="1"/>
  <c r="AA346" i="7" s="1"/>
  <c r="AA347" i="7" s="1"/>
  <c r="AB10" i="7" l="1"/>
  <c r="AB346" i="7" s="1"/>
  <c r="AB347" i="7" s="1"/>
  <c r="AE10" i="7" l="1"/>
  <c r="AE346" i="7" s="1"/>
  <c r="AE347" i="7" s="1"/>
  <c r="AF10" i="7" l="1"/>
  <c r="AF346" i="7" s="1"/>
  <c r="AF347" i="7" s="1"/>
  <c r="AG10" i="7" l="1"/>
  <c r="AG346" i="7" s="1"/>
  <c r="AG347" i="7" s="1"/>
  <c r="AH10" i="7" l="1"/>
  <c r="AH346" i="7" s="1"/>
  <c r="AH347" i="7" s="1"/>
  <c r="AI10" i="7" l="1"/>
  <c r="AI346" i="7" s="1"/>
  <c r="AI347" i="7" s="1"/>
  <c r="AJ10" i="7" l="1"/>
  <c r="AJ346" i="7" s="1"/>
  <c r="AJ347" i="7" s="1"/>
  <c r="AK10" i="7" l="1"/>
  <c r="AK346" i="7" s="1"/>
  <c r="AK347" i="7" s="1"/>
  <c r="AL10" i="7" l="1"/>
  <c r="AL346" i="7" s="1"/>
  <c r="AL347" i="7" s="1"/>
  <c r="AM10" i="7" l="1"/>
  <c r="AM346" i="7" s="1"/>
  <c r="AM347" i="7" s="1"/>
  <c r="AN10" i="7" l="1"/>
  <c r="AN346" i="7" s="1"/>
  <c r="AN347" i="7" s="1"/>
  <c r="AO10" i="7" l="1"/>
  <c r="AO346" i="7" s="1"/>
  <c r="AO347" i="7" s="1"/>
  <c r="AP10" i="7" l="1"/>
  <c r="AP346" i="7" s="1"/>
  <c r="AP347" i="7" s="1"/>
  <c r="AS10" i="7" l="1"/>
  <c r="AS346" i="7" s="1"/>
  <c r="AS347" i="7" s="1"/>
  <c r="AT10" i="7" l="1"/>
  <c r="AT346" i="7" s="1"/>
  <c r="AT347" i="7" s="1"/>
  <c r="AU10" i="7" l="1"/>
  <c r="AU346" i="7" s="1"/>
  <c r="AU347" i="7" s="1"/>
  <c r="AV10" i="7" l="1"/>
  <c r="AV346" i="7" s="1"/>
  <c r="AV347" i="7" s="1"/>
  <c r="AW10" i="7" l="1"/>
  <c r="AW346" i="7" s="1"/>
  <c r="AW347" i="7" s="1"/>
  <c r="AX10" i="7" l="1"/>
  <c r="AX346" i="7" s="1"/>
  <c r="AX347" i="7" s="1"/>
  <c r="AY10" i="7" l="1"/>
  <c r="AY346" i="7" s="1"/>
  <c r="AY347" i="7" s="1"/>
  <c r="AZ10" i="7" l="1"/>
  <c r="AZ346" i="7" s="1"/>
  <c r="AZ347" i="7" s="1"/>
  <c r="BA10" i="7" l="1"/>
  <c r="BA346" i="7" s="1"/>
  <c r="BA347" i="7" s="1"/>
  <c r="BB10" i="7" l="1"/>
  <c r="BB346" i="7" s="1"/>
  <c r="BB347" i="7" s="1"/>
  <c r="BC10" i="7" l="1"/>
  <c r="BC346" i="7" s="1"/>
  <c r="BC347" i="7" s="1"/>
  <c r="BD10" i="7" l="1"/>
  <c r="BD346" i="7" s="1"/>
  <c r="BD347" i="7" s="1"/>
</calcChain>
</file>

<file path=xl/sharedStrings.xml><?xml version="1.0" encoding="utf-8"?>
<sst xmlns="http://schemas.openxmlformats.org/spreadsheetml/2006/main" count="1928" uniqueCount="469">
  <si>
    <t>After running the "Prepare Workbook for External Distribution" macro, data cannot be saved to Vena.  Save to box and continue working there.</t>
  </si>
  <si>
    <t>One or more template sheets have been deleted from the workbook. Save to box and continue working there.</t>
  </si>
  <si>
    <t>Sage Collegiate PCS</t>
  </si>
  <si>
    <t>Multi-year Projection</t>
  </si>
  <si>
    <t>As of Jan FY2022</t>
  </si>
  <si>
    <t>Government-Wide</t>
  </si>
  <si>
    <t>Start-up Year</t>
  </si>
  <si>
    <t>Year 0</t>
  </si>
  <si>
    <t>Year 1</t>
  </si>
  <si>
    <t>Year 2</t>
  </si>
  <si>
    <t>Year 3</t>
  </si>
  <si>
    <t>Year 4</t>
  </si>
  <si>
    <t>Year 5</t>
  </si>
  <si>
    <t>Assumptions</t>
  </si>
  <si>
    <t>FY21-22</t>
  </si>
  <si>
    <t>FY22-23</t>
  </si>
  <si>
    <t>2021-22</t>
  </si>
  <si>
    <t>2022-23</t>
  </si>
  <si>
    <t>2023-24</t>
  </si>
  <si>
    <t>2024-25</t>
  </si>
  <si>
    <t>2025-26</t>
  </si>
  <si>
    <t>2026-27</t>
  </si>
  <si>
    <t>GASB Adj</t>
  </si>
  <si>
    <t>Fund Basis</t>
  </si>
  <si>
    <t>Fund Basis (For NDE Template)</t>
  </si>
  <si>
    <t>SUMMARY</t>
  </si>
  <si>
    <t>Revenue</t>
  </si>
  <si>
    <t>Revenue from Local Sources</t>
  </si>
  <si>
    <t>Intermediate Revenue Sources</t>
  </si>
  <si>
    <t>State Revenue</t>
  </si>
  <si>
    <t>Federal Revenue</t>
  </si>
  <si>
    <t>Other Financing Sources</t>
  </si>
  <si>
    <t>SPCSA revolving loan - assume receive 7/1/22</t>
  </si>
  <si>
    <t>Other Items</t>
  </si>
  <si>
    <t>Total Revenue</t>
  </si>
  <si>
    <t>Expenses</t>
  </si>
  <si>
    <t>Personnel Services-Salaries</t>
  </si>
  <si>
    <t>Personnel Services-Employee Benefits</t>
  </si>
  <si>
    <t>Professional and Tech Services</t>
  </si>
  <si>
    <t>Property Services</t>
  </si>
  <si>
    <t>Other Services</t>
  </si>
  <si>
    <t>Supplies</t>
  </si>
  <si>
    <t>Depreciation Expense</t>
  </si>
  <si>
    <t>remove depreciation, add capex</t>
  </si>
  <si>
    <t>Debt Service and Miscellaneous</t>
  </si>
  <si>
    <t>includes $100k debt service payment</t>
  </si>
  <si>
    <t>Other Items - Expense</t>
  </si>
  <si>
    <t>Total Expenses</t>
  </si>
  <si>
    <t>Operating Income</t>
  </si>
  <si>
    <t>NDE Budget Template Form 11, cell N66</t>
  </si>
  <si>
    <t>Fund Balance</t>
  </si>
  <si>
    <t>Beginning Balance (Unaudited)</t>
  </si>
  <si>
    <t>Audit Adjustment</t>
  </si>
  <si>
    <t>Beginning Balance (Audited)</t>
  </si>
  <si>
    <t>Ending Fund Balance</t>
  </si>
  <si>
    <t>NDE Budget Template, Form 3, Row 99</t>
  </si>
  <si>
    <t>NDE Budget Template Form 4, row 554</t>
  </si>
  <si>
    <t>Total Revenue Per ADE</t>
  </si>
  <si>
    <t>Total Expenses Per ADE</t>
  </si>
  <si>
    <t>Operating Income Per ADE</t>
  </si>
  <si>
    <t>Fund Balance as a % of Expenses</t>
  </si>
  <si>
    <t>Key Assumptions</t>
  </si>
  <si>
    <t>Enrollment Breakdown</t>
  </si>
  <si>
    <t>K</t>
  </si>
  <si>
    <t>Enrollment Summary</t>
  </si>
  <si>
    <t>K-3</t>
  </si>
  <si>
    <t>4-6</t>
  </si>
  <si>
    <t>7-8</t>
  </si>
  <si>
    <t>9-12</t>
  </si>
  <si>
    <t>Total ADE</t>
  </si>
  <si>
    <t>Demographic Information</t>
  </si>
  <si>
    <t># Free &amp; Reduced Lunch</t>
  </si>
  <si>
    <t># ELL</t>
  </si>
  <si>
    <t># SpEd</t>
  </si>
  <si>
    <t># New Students</t>
  </si>
  <si>
    <t>School Information</t>
  </si>
  <si>
    <t>FTE's</t>
  </si>
  <si>
    <t>Teachers</t>
  </si>
  <si>
    <t># of school days</t>
  </si>
  <si>
    <t>Default Expense Inflation Rate</t>
  </si>
  <si>
    <t>REVENUE</t>
  </si>
  <si>
    <t/>
  </si>
  <si>
    <t>Transportation Fees</t>
  </si>
  <si>
    <t>Investment Income</t>
  </si>
  <si>
    <t>Food Services</t>
  </si>
  <si>
    <t>Other Local Revenue</t>
  </si>
  <si>
    <t>Rentals</t>
  </si>
  <si>
    <t>Contributions and Donations From Private Sources</t>
  </si>
  <si>
    <t>Gains or Losses on the Sale of Capital Assets</t>
  </si>
  <si>
    <t>Refund of Prior Year's Expenditures</t>
  </si>
  <si>
    <t>Other Local Revenue-Miscellaneous</t>
  </si>
  <si>
    <t>CMO Fees</t>
  </si>
  <si>
    <t>SUBTOTAL - Revenue from Local Sources</t>
  </si>
  <si>
    <t>Unrestricted Grants-in-Aid - Intermediate</t>
  </si>
  <si>
    <t>Restricted Grants-in-Aid</t>
  </si>
  <si>
    <t>Revenue in Lieu of Taxes</t>
  </si>
  <si>
    <t>SUBTOTAL - Intermediate Revenue Sources</t>
  </si>
  <si>
    <t>Unrestricted Grants-in-Aid - State</t>
  </si>
  <si>
    <t>Basic Support - DSA</t>
  </si>
  <si>
    <t>Estimated base plus COLA - need PCFP weight info</t>
  </si>
  <si>
    <t>PCFP - Base Funding</t>
  </si>
  <si>
    <t>PCFP - SpEd Local Add-On</t>
  </si>
  <si>
    <t>PCFP - English Learners</t>
  </si>
  <si>
    <t>PCFP - At Risk Students</t>
  </si>
  <si>
    <t>PCFP - Gifted and Talented</t>
  </si>
  <si>
    <t>State SpEd - Basic</t>
  </si>
  <si>
    <t>$2755/PY SpEd Student</t>
  </si>
  <si>
    <t>State Funds &amp; Grants-in-Aid</t>
  </si>
  <si>
    <t>Class Size Reduction</t>
  </si>
  <si>
    <t>Revenue in Lieu of Taxes - State</t>
  </si>
  <si>
    <t>SUBTOTAL - State Revenue</t>
  </si>
  <si>
    <t>Unrestricted Grants-in-Aid - Federal</t>
  </si>
  <si>
    <t>Unrestricted Grants-in-Aid From Fed Government Through State</t>
  </si>
  <si>
    <t>Restricted Grants-in-Aid - Federal</t>
  </si>
  <si>
    <t>Restricted Grants-in-Aid From Fed Government Thru the State</t>
  </si>
  <si>
    <t>AB3 Coronavirus Relief Funds (CRF</t>
  </si>
  <si>
    <t>Title I</t>
  </si>
  <si>
    <t>$400/CY FRL</t>
  </si>
  <si>
    <t>IDEA</t>
  </si>
  <si>
    <t>$1060/CY SpEd</t>
  </si>
  <si>
    <t>Title III-LEP</t>
  </si>
  <si>
    <t>$100/CY FRL</t>
  </si>
  <si>
    <t>Title III-IMM</t>
  </si>
  <si>
    <t>CSP</t>
  </si>
  <si>
    <t>Project AWARE Grant (Federal</t>
  </si>
  <si>
    <t>Title II</t>
  </si>
  <si>
    <t>$65/CY FRL</t>
  </si>
  <si>
    <t>Title IV – Well-Rounded Education</t>
  </si>
  <si>
    <t>Title IV – Safe &amp; Healthy Students</t>
  </si>
  <si>
    <t>Title IV – Technology</t>
  </si>
  <si>
    <t>$15/CY FRL</t>
  </si>
  <si>
    <t>CARES Act ESSER Funds</t>
  </si>
  <si>
    <t>ESSER II</t>
  </si>
  <si>
    <t>ESSER III</t>
  </si>
  <si>
    <t>CARES ESSER Competitive - PD</t>
  </si>
  <si>
    <t>CARES Act ESSER Competitive - DIM</t>
  </si>
  <si>
    <t>CARES Act ESSER Competitive - WAS</t>
  </si>
  <si>
    <t>AB3 Coronavirus Relief Fund through local County</t>
  </si>
  <si>
    <t>GEER I</t>
  </si>
  <si>
    <t>ESSER III - Special Education</t>
  </si>
  <si>
    <t>NSLP</t>
  </si>
  <si>
    <t>Est $785/student</t>
  </si>
  <si>
    <t>Fresh Fruits &amp; Vegetables Grant Program</t>
  </si>
  <si>
    <t>NSLP Equipment Grant</t>
  </si>
  <si>
    <t>Nutrition - Misc Federal Awards</t>
  </si>
  <si>
    <t>Grants-in-Aid From Fed Government Thru Intermediate Agencies</t>
  </si>
  <si>
    <t>E-Rate Funds</t>
  </si>
  <si>
    <t>Revenue in Lieu of Taxes - Federal</t>
  </si>
  <si>
    <t>Revenue for/on Behalf of the School District</t>
  </si>
  <si>
    <t>SUBTOTAL - Federal Revenue</t>
  </si>
  <si>
    <t>Funds Transfer In</t>
  </si>
  <si>
    <t>Loan Proceeds</t>
  </si>
  <si>
    <t>Received $100k loan from private foundation, due in full Dec2022</t>
  </si>
  <si>
    <t>SUBTOTAL - Other Financing Sources</t>
  </si>
  <si>
    <t>SUBTOTAL - Other Items</t>
  </si>
  <si>
    <t>TOTAL REVENUE</t>
  </si>
  <si>
    <t>EXPENSES</t>
  </si>
  <si>
    <t>Salaries-Teachers</t>
  </si>
  <si>
    <t>Salaries-Instructional Aides</t>
  </si>
  <si>
    <t>Salaries-Substitute Teachers</t>
  </si>
  <si>
    <t>Salaries-Licensed Administration</t>
  </si>
  <si>
    <t>Salaries-Non-licensed Administration</t>
  </si>
  <si>
    <t>FY21 CSP (661)</t>
  </si>
  <si>
    <t>Salaries-Other Licensed Staff</t>
  </si>
  <si>
    <t>Salaries-Other Classified/Support Staff</t>
  </si>
  <si>
    <t>Salaries-Retirees</t>
  </si>
  <si>
    <t>Salaries-Regular Employees</t>
  </si>
  <si>
    <t>Salaries-Reg-Instructional Aide</t>
  </si>
  <si>
    <t>Salaries-Reg-Substitute Teacher</t>
  </si>
  <si>
    <t>Salaries-Reg-Licensed Admin</t>
  </si>
  <si>
    <t>Salaries-Reg-Non-licensed Admin</t>
  </si>
  <si>
    <t>Salaries-Temporary Employees</t>
  </si>
  <si>
    <t>Salaries-Reg-Teachers</t>
  </si>
  <si>
    <t>Salaries-Reg-Instructional Aides or Assistants</t>
  </si>
  <si>
    <t>Salaries-Reg-Substitute Teachers</t>
  </si>
  <si>
    <t>Salaries-Reg-Licensed Administration</t>
  </si>
  <si>
    <t>Salaries-Reg-Non-licensed Administration</t>
  </si>
  <si>
    <t>Salaries-Reg-Other Licensed Staff</t>
  </si>
  <si>
    <t>Salaries-Reg-Other Classified and Support Staff</t>
  </si>
  <si>
    <t>Salaries-Reg-Retirees</t>
  </si>
  <si>
    <t>Salaries-Overtime</t>
  </si>
  <si>
    <t>Salaries-OT-Teachers</t>
  </si>
  <si>
    <t>Salaries-OT-Instructional Aides or Assistants</t>
  </si>
  <si>
    <t>Salaries-OT-Substitute Teachers</t>
  </si>
  <si>
    <t>Salaries-OT-Licensed Administration</t>
  </si>
  <si>
    <t>Salaries-OT-Non-licensed Administration</t>
  </si>
  <si>
    <t>Salaries-OT-Other Licensed Staff</t>
  </si>
  <si>
    <t>Salaries-OT-Other Classified and Support Staff</t>
  </si>
  <si>
    <t>Salaries-Sabbatical Leave</t>
  </si>
  <si>
    <t>Salaries-Sabbatical-Teachers</t>
  </si>
  <si>
    <t>Salaries-Sabbatical-Instructional Aides or Assistants</t>
  </si>
  <si>
    <t>Salaries-Sabbatical-Substitute Teachers</t>
  </si>
  <si>
    <t>Salaries-Sabbatical-Licensed Administration</t>
  </si>
  <si>
    <t>Salaries-Sabbatical-Non-licensed Administration</t>
  </si>
  <si>
    <t>Salaries-Sabbatical-Other Licensed Staff</t>
  </si>
  <si>
    <t>Salaries-Sabbatical-Other Classified and Support Staff</t>
  </si>
  <si>
    <t>Salaries-Additional Comp</t>
  </si>
  <si>
    <t>Salaries-Additional Comp-Teachers</t>
  </si>
  <si>
    <t>Salaries-Additional Comp-Instructional Aides</t>
  </si>
  <si>
    <t>Salaries-Additional Comp-Substitute Teachers</t>
  </si>
  <si>
    <t>Salaries-Additional Comp-Licensed Administration</t>
  </si>
  <si>
    <t>Salaries-Additional Comp-Non-licensed Administration</t>
  </si>
  <si>
    <t>Salaries-Additional Comp-Other Licensed Staff</t>
  </si>
  <si>
    <t>Salaries-Additional Comp-Other Classified and Support Staff</t>
  </si>
  <si>
    <t>Salaries-Extra Duties</t>
  </si>
  <si>
    <t>Salaries-Extra Duties-Teachers</t>
  </si>
  <si>
    <t>Salaries-Extra Duties-Instructional Aides or Assistants</t>
  </si>
  <si>
    <t>Salaries-Extra Duties-Substitute Teachers</t>
  </si>
  <si>
    <t>Salaries-Extra Duties-Licensed Administration</t>
  </si>
  <si>
    <t>Salaries-Extra Duties-Non-licensed Administration</t>
  </si>
  <si>
    <t>Salaries-Extra Duties-Other Licensed Staff</t>
  </si>
  <si>
    <t>Salaries-Extra Duties-Other Classified and Support Staff</t>
  </si>
  <si>
    <t>Salaries-Payroll Temporary Holding Account</t>
  </si>
  <si>
    <t>SUBTOTAL - Personnel Services-Salaries</t>
  </si>
  <si>
    <t>Employee Benefits - Group Insurance</t>
  </si>
  <si>
    <t>Employee Benefits - Social Security Contributions</t>
  </si>
  <si>
    <t>6.2% eligible wages (Non-PERS)</t>
  </si>
  <si>
    <t>Employee Benefits - Retirement Contributions</t>
  </si>
  <si>
    <t>NV PERS est 15.75% of salaries</t>
  </si>
  <si>
    <t>Employee Benefits - Medicare Payments</t>
  </si>
  <si>
    <t>1.45% of eligible salary</t>
  </si>
  <si>
    <t>Employee Benefits - Unemployment Compensation</t>
  </si>
  <si>
    <t>3% of salary up to cap</t>
  </si>
  <si>
    <t>Employee Benefits - Workers Compensation</t>
  </si>
  <si>
    <t>Employee Benefits</t>
  </si>
  <si>
    <t>Employee Benefits - Retirement Contributions - PERS Contributions</t>
  </si>
  <si>
    <t>Employee Benefits - Tuition Reimbursement</t>
  </si>
  <si>
    <t>Employee Benefits - Health Benefits</t>
  </si>
  <si>
    <t>Employee Benefits - Other Employee Benefits</t>
  </si>
  <si>
    <t>SUBTOTAL - Personnel Services-Employee Benefits</t>
  </si>
  <si>
    <t>Office/Administrative Services</t>
  </si>
  <si>
    <t>Payroll fees, livescan, ParentSquare</t>
  </si>
  <si>
    <t>Professional Educational Services</t>
  </si>
  <si>
    <t>Contracted SpEd, EdJoin</t>
  </si>
  <si>
    <t>Training &amp; Development Services</t>
  </si>
  <si>
    <t>TFA ($3k/pp), etc</t>
  </si>
  <si>
    <t>Training &amp; Development Services - Teachers</t>
  </si>
  <si>
    <t>Training &amp; Development Services - Instructional Aides</t>
  </si>
  <si>
    <t>Training &amp; Development Services - Substitute Teachers</t>
  </si>
  <si>
    <t>Training &amp; Development Services - Licensed Admin</t>
  </si>
  <si>
    <t>Training &amp; Development Services - Non-Licensed Admin</t>
  </si>
  <si>
    <t>Training &amp; Development Services - Other Licensed Personnel</t>
  </si>
  <si>
    <t>Training &amp; Development Services - Other Classified Personnel</t>
  </si>
  <si>
    <t>Training &amp; Development Services - Retirees</t>
  </si>
  <si>
    <t>Technology Related Training</t>
  </si>
  <si>
    <t>NWEA training for admin</t>
  </si>
  <si>
    <t>Other Professional Services</t>
  </si>
  <si>
    <t>Legal, audit</t>
  </si>
  <si>
    <t>Business Service Fees</t>
  </si>
  <si>
    <t>Marketing Services</t>
  </si>
  <si>
    <t>Website, mailers, recruitment</t>
  </si>
  <si>
    <t>Technical Services</t>
  </si>
  <si>
    <t>Data Processing &amp; Coding Services</t>
  </si>
  <si>
    <t>Data Insight Partners</t>
  </si>
  <si>
    <t>Other Technical Services</t>
  </si>
  <si>
    <t>Monthly fees - Adobe, GoDaddy, Wix.com, HelloFax, etc</t>
  </si>
  <si>
    <t>Other specialized services</t>
  </si>
  <si>
    <t>SUBTOTAL - Professional and Tech Services</t>
  </si>
  <si>
    <t>Utility Services</t>
  </si>
  <si>
    <t>Est $2/SF per year</t>
  </si>
  <si>
    <t>Water and Sewer</t>
  </si>
  <si>
    <t>Cleaning Services</t>
  </si>
  <si>
    <t>Garbage and Disposal</t>
  </si>
  <si>
    <t>Est. $300/mo</t>
  </si>
  <si>
    <t>Janitorial and Custodial Services</t>
  </si>
  <si>
    <t>Repairs and Maintenance Services</t>
  </si>
  <si>
    <t>Repairs and Maintenance - non-Technology</t>
  </si>
  <si>
    <t>Repairs and Maintenance - Technology</t>
  </si>
  <si>
    <t>Rent Expense</t>
  </si>
  <si>
    <t>Rent - Land and Building</t>
  </si>
  <si>
    <t>Est 20% revenue, Y1-2, 18% Y3+</t>
  </si>
  <si>
    <t>Rental of Equipment and Vehicles</t>
  </si>
  <si>
    <t>Est $500/mo, plus usage</t>
  </si>
  <si>
    <t>Rentals of Computers and Related Equipment</t>
  </si>
  <si>
    <t>Rental of Other Items</t>
  </si>
  <si>
    <t>Construction Services</t>
  </si>
  <si>
    <t>Other Purchased Property Services</t>
  </si>
  <si>
    <t>SUBTOTAL - Property Services</t>
  </si>
  <si>
    <t>Student Transportation Services</t>
  </si>
  <si>
    <t>Student Transportation</t>
  </si>
  <si>
    <t>Student field trips, homeless transportatino</t>
  </si>
  <si>
    <t>Insurance</t>
  </si>
  <si>
    <t>Property Insurance</t>
  </si>
  <si>
    <t>Liability Insurance</t>
  </si>
  <si>
    <t>Fidelity and Other Insurance</t>
  </si>
  <si>
    <t>Communications</t>
  </si>
  <si>
    <t>Postage</t>
  </si>
  <si>
    <t>$10/student</t>
  </si>
  <si>
    <t>Voice and Voicemail</t>
  </si>
  <si>
    <t>Telephone service</t>
  </si>
  <si>
    <t>Cell phone service</t>
  </si>
  <si>
    <t>Internet services</t>
  </si>
  <si>
    <t>Est. $1,200/mo</t>
  </si>
  <si>
    <t>Delivery Services and Couriers</t>
  </si>
  <si>
    <t>Advertising, staff recruiting, marketing materials</t>
  </si>
  <si>
    <t>Printing and Binding</t>
  </si>
  <si>
    <t>Food Service Management</t>
  </si>
  <si>
    <t>Travel</t>
  </si>
  <si>
    <t>Travel - Teachers (Instructional Licensed Personnel</t>
  </si>
  <si>
    <t>Travel - Instructional Aides (Non-Licensed Personnel</t>
  </si>
  <si>
    <t>Travel - Substitute Teachers</t>
  </si>
  <si>
    <t>Travel - Licensed Administrative Personnel</t>
  </si>
  <si>
    <t>Travel - Non-Licensed Administrative Personnel</t>
  </si>
  <si>
    <t>Travel - Other Licensed Personnel</t>
  </si>
  <si>
    <t>Travel - Other Classified/Support Personnel</t>
  </si>
  <si>
    <t>Travel - Retirees</t>
  </si>
  <si>
    <t>Travel - Non-Staff Individuals</t>
  </si>
  <si>
    <t>Intereducational, Interagency Purchased Services</t>
  </si>
  <si>
    <t>manually added - was left out in error</t>
  </si>
  <si>
    <t>SUBTOTAL - Other Services</t>
  </si>
  <si>
    <t>General Supplies</t>
  </si>
  <si>
    <t>Office, uniforms, health, classroom supplies, meeting costs</t>
  </si>
  <si>
    <t>Non-capitalized equipment</t>
  </si>
  <si>
    <t>Furniture, equipment, etc</t>
  </si>
  <si>
    <t>Fuel</t>
  </si>
  <si>
    <t>Other supplies</t>
  </si>
  <si>
    <t>Food</t>
  </si>
  <si>
    <t>Est $780/student</t>
  </si>
  <si>
    <t>Books and supplies</t>
  </si>
  <si>
    <t>Music, PE, General, instructional supplies</t>
  </si>
  <si>
    <t>Textbooks</t>
  </si>
  <si>
    <t>Supplies-Information Technology-related - General</t>
  </si>
  <si>
    <t>STEP, NWEA, Reading Mastery, Infinite Campus, Kickboard, IXL, Computer licenses</t>
  </si>
  <si>
    <t>Supplies - Technology - Software</t>
  </si>
  <si>
    <t>Supplies/Equipment - Information Technology Related</t>
  </si>
  <si>
    <t>Student chromebooks, staff computers, smartboards, LCD projectors, IT equip</t>
  </si>
  <si>
    <t>Web-based and similar programs</t>
  </si>
  <si>
    <t>SUBTOTAL - Supplies</t>
  </si>
  <si>
    <t>Property and Capital Outlay</t>
  </si>
  <si>
    <t>Land and Land Improvements</t>
  </si>
  <si>
    <t>Buildings</t>
  </si>
  <si>
    <t>Equipment</t>
  </si>
  <si>
    <t>Vehicles</t>
  </si>
  <si>
    <t>Furniture and Fixtures</t>
  </si>
  <si>
    <t>Computers and Hardware</t>
  </si>
  <si>
    <t>Technology Software</t>
  </si>
  <si>
    <t>Other Equipment</t>
  </si>
  <si>
    <t>FY23</t>
  </si>
  <si>
    <t>Depreciation</t>
  </si>
  <si>
    <t>for Fund based - exclude depreciation, add capex</t>
  </si>
  <si>
    <t xml:space="preserve">buses </t>
  </si>
  <si>
    <t>SUBTOTAL - Depreciation Expense</t>
  </si>
  <si>
    <t>playground</t>
  </si>
  <si>
    <t>exclude - offsetting CSP revenue also excluded - timing and cost unknown</t>
  </si>
  <si>
    <t>cafeteria eq</t>
  </si>
  <si>
    <t>TI</t>
  </si>
  <si>
    <t>Dues and Fees</t>
  </si>
  <si>
    <t>Debt Related Expenses</t>
  </si>
  <si>
    <t>Fund Basis only</t>
  </si>
  <si>
    <t>Interest - SPCSA loan</t>
  </si>
  <si>
    <t>Est at 4.5%</t>
  </si>
  <si>
    <t>Interest - Short Term</t>
  </si>
  <si>
    <t>Interest - Long Term</t>
  </si>
  <si>
    <t>Miscellaneous Expenditures</t>
  </si>
  <si>
    <t>Miscellaneous Expenditures -  Prior Year Expenses</t>
  </si>
  <si>
    <t>Penalties and Interest</t>
  </si>
  <si>
    <t>Indirect Costs</t>
  </si>
  <si>
    <t>Bad Debt</t>
  </si>
  <si>
    <t>Temporary JE clearing</t>
  </si>
  <si>
    <t>Uncategorized Expense</t>
  </si>
  <si>
    <t>SUBTOTAL - Debt Service and Miscellaneous</t>
  </si>
  <si>
    <t>Other Items - Fund Transfers Out</t>
  </si>
  <si>
    <t>Other Items - Loss on Sale of Capital Assets</t>
  </si>
  <si>
    <t>Other Items - Temporary JEs</t>
  </si>
  <si>
    <t>SUBTOTAL - Other Items - Expense</t>
  </si>
  <si>
    <t>TOTAL EXPENSES</t>
  </si>
  <si>
    <t>Monthly Cash Forecast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</si>
  <si>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</si>
  <si>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</si>
  <si>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</si>
  <si>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</si>
  <si>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</si>
  <si>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</si>
  <si>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</si>
  <si>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</si>
  <si>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</si>
  <si>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</si>
  <si>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</si>
  <si>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</si>
  <si>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Forecast</t>
  </si>
  <si>
    <t>Remaining</t>
  </si>
  <si>
    <t>Actuals</t>
  </si>
  <si>
    <t>Balance</t>
  </si>
  <si>
    <t>Beginning Cash</t>
  </si>
  <si>
    <t>Operating Cash Inflow (Outflow)</t>
  </si>
  <si>
    <t>Accounts Receivable - Current Year</t>
  </si>
  <si>
    <t>Revenues - Prior Year Accruals</t>
  </si>
  <si>
    <t>Other Current Assets</t>
  </si>
  <si>
    <t>Fixed Assets</t>
  </si>
  <si>
    <t>Other Assets</t>
  </si>
  <si>
    <t>Due To (From)</t>
  </si>
  <si>
    <t>Accounts Payable - Current Year</t>
  </si>
  <si>
    <t>Expenses - Prior Year Accruals</t>
  </si>
  <si>
    <t>Loans Payable (Current)</t>
  </si>
  <si>
    <t>Other Current Liabilities</t>
  </si>
  <si>
    <t>Loans Payable (Long Term)</t>
  </si>
  <si>
    <t>Other Liabilites</t>
  </si>
  <si>
    <t>Other Adjustments</t>
  </si>
  <si>
    <t>Ending Cash</t>
  </si>
  <si>
    <t>Days Cash on Hand</t>
  </si>
  <si>
    <t>Entry in order of NDE Template</t>
  </si>
  <si>
    <t>Revenues</t>
  </si>
  <si>
    <t>PCFP Funding (Base + weighted)</t>
  </si>
  <si>
    <t>DSA Sponsorship Fee - include in expense</t>
  </si>
  <si>
    <t>State Special Ed</t>
  </si>
  <si>
    <t>IDEA Part C</t>
  </si>
  <si>
    <t>IDEA Part B</t>
  </si>
  <si>
    <t>Title III</t>
  </si>
  <si>
    <t>Bully Prevention</t>
  </si>
  <si>
    <t>PreK</t>
  </si>
  <si>
    <t>E-Rate</t>
  </si>
  <si>
    <t>Gifted and Talented</t>
  </si>
  <si>
    <t>Loan Proceeds - SPCSA</t>
  </si>
  <si>
    <t>Title IV</t>
  </si>
  <si>
    <t>CSP - Other Federal</t>
  </si>
  <si>
    <t xml:space="preserve">Other Local </t>
  </si>
  <si>
    <t>Total Revenue (inflow)</t>
  </si>
  <si>
    <t>Salaries</t>
  </si>
  <si>
    <t>Benefits</t>
  </si>
  <si>
    <t>Purchased Services</t>
  </si>
  <si>
    <t>Other (interest, less accrued, not paid)</t>
  </si>
  <si>
    <t>Capex</t>
  </si>
  <si>
    <t>Debt service - principal</t>
  </si>
  <si>
    <t>Other fees</t>
  </si>
  <si>
    <t>Total expense (outflow)</t>
  </si>
  <si>
    <t>CF per NDE Budget Template:</t>
  </si>
  <si>
    <t>Beg cash = fund balance</t>
  </si>
  <si>
    <t>Per template</t>
  </si>
  <si>
    <t>AR - include in June</t>
  </si>
  <si>
    <t>Diff</t>
  </si>
  <si>
    <t>AP - include in June</t>
  </si>
  <si>
    <t>Per budget template, Form 11, cell M66</t>
  </si>
  <si>
    <t>Payroll Rates</t>
  </si>
  <si>
    <t>Year 6</t>
  </si>
  <si>
    <t>Driver/ Rate Type</t>
  </si>
  <si>
    <t>Revenues and related expenses</t>
  </si>
  <si>
    <t>Statewide Assumptions</t>
  </si>
  <si>
    <t>DSA - Basic Support (Clark County)</t>
  </si>
  <si>
    <t>DSA - Outside Revenue (Clark County)</t>
  </si>
  <si>
    <t>State SpEd</t>
  </si>
  <si>
    <t>Authorizer Fee % of DSA</t>
  </si>
  <si>
    <t>School Assumptions</t>
  </si>
  <si>
    <t>Custom DSA</t>
  </si>
  <si>
    <t>Custom SpEd</t>
  </si>
  <si>
    <t>Custom Authorizer Fee</t>
  </si>
  <si>
    <t>Payroll</t>
  </si>
  <si>
    <t>Annual Pay Increase %</t>
  </si>
  <si>
    <t>PERS 100%</t>
  </si>
  <si>
    <t>% of elligible payroll</t>
  </si>
  <si>
    <t>PERS 50/50</t>
  </si>
  <si>
    <t>Other Retirement 1</t>
  </si>
  <si>
    <t>Other Retirement 2</t>
  </si>
  <si>
    <t>Social Security</t>
  </si>
  <si>
    <t>SSI Tax Base</t>
  </si>
  <si>
    <t>Medicare</t>
  </si>
  <si>
    <t>% of total payroll</t>
  </si>
  <si>
    <t>Health Increase</t>
  </si>
  <si>
    <t>H&amp;W Annual Cost Per Person</t>
  </si>
  <si>
    <t>Average ($6,825)</t>
  </si>
  <si>
    <t>Year 0 ($326.51/mo*4)</t>
  </si>
  <si>
    <t>In Lieu Medical Stipend</t>
  </si>
  <si>
    <t>Annual stipend</t>
  </si>
  <si>
    <t>FUTA %</t>
  </si>
  <si>
    <t>FUTA Tax Base</t>
  </si>
  <si>
    <t>SUTA %</t>
  </si>
  <si>
    <t>SUTA Tax Base</t>
  </si>
  <si>
    <t>CEP %</t>
  </si>
  <si>
    <t>Workers Comp Rate</t>
  </si>
  <si>
    <t>Workers Comp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</si>
</sst>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\-??_);_(@_)"/>
    <numFmt numFmtId="166" formatCode="&quot;$&quot;#,##0"/>
  </numFmts>
  <fonts count="5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4.9989318521683403E-2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9" fontId="7" fillId="0" borderId="3" applyFont="0" applyFill="0" applyBorder="0" applyAlignment="0" applyProtection="0">
      <alignment horizontal="right"/>
    </xf>
    <xf numFmtId="0" fontId="8" fillId="0" borderId="0"/>
    <xf numFmtId="0" fontId="10" fillId="0" borderId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16" applyNumberFormat="0" applyAlignment="0" applyProtection="0"/>
    <xf numFmtId="0" fontId="22" fillId="7" borderId="17" applyNumberFormat="0" applyAlignment="0" applyProtection="0"/>
    <xf numFmtId="0" fontId="23" fillId="7" borderId="16" applyNumberFormat="0" applyAlignment="0" applyProtection="0"/>
    <xf numFmtId="0" fontId="24" fillId="0" borderId="18" applyNumberFormat="0" applyFill="0" applyAlignment="0" applyProtection="0"/>
    <xf numFmtId="0" fontId="25" fillId="8" borderId="19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2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7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7" fillId="34" borderId="2">
      <alignment horizontal="left"/>
    </xf>
    <xf numFmtId="0" fontId="7" fillId="34" borderId="7">
      <alignment horizontal="left"/>
    </xf>
    <xf numFmtId="0" fontId="7" fillId="34" borderId="10">
      <alignment horizontal="left"/>
    </xf>
    <xf numFmtId="44" fontId="7" fillId="0" borderId="0" applyFont="0" applyFill="0" applyBorder="0" applyAlignment="0" applyProtection="0"/>
    <xf numFmtId="14" fontId="7" fillId="0" borderId="0" applyFont="0" applyFill="0" applyBorder="0" applyProtection="0">
      <alignment horizontal="left"/>
    </xf>
    <xf numFmtId="0" fontId="29" fillId="0" borderId="2">
      <alignment horizontal="left"/>
    </xf>
    <xf numFmtId="2" fontId="7" fillId="0" borderId="0" applyFill="0" applyProtection="0"/>
    <xf numFmtId="0" fontId="29" fillId="34" borderId="12">
      <alignment horizontal="left"/>
    </xf>
    <xf numFmtId="0" fontId="29" fillId="34" borderId="4">
      <alignment horizontal="left"/>
    </xf>
    <xf numFmtId="49" fontId="7" fillId="0" borderId="3" applyFont="0" applyFill="0" applyBorder="0" applyAlignment="0" applyProtection="0">
      <alignment horizontal="right"/>
    </xf>
    <xf numFmtId="0" fontId="7" fillId="0" borderId="0">
      <alignment horizontal="left"/>
    </xf>
    <xf numFmtId="0" fontId="29" fillId="34" borderId="11">
      <alignment horizontal="left"/>
    </xf>
    <xf numFmtId="0" fontId="7" fillId="0" borderId="2">
      <alignment horizontal="left"/>
    </xf>
    <xf numFmtId="0" fontId="29" fillId="34" borderId="5">
      <alignment horizontal="left"/>
    </xf>
    <xf numFmtId="0" fontId="29" fillId="34" borderId="8">
      <alignment horizontal="left"/>
    </xf>
    <xf numFmtId="0" fontId="29" fillId="34" borderId="25">
      <alignment horizontal="left"/>
    </xf>
    <xf numFmtId="0" fontId="7" fillId="0" borderId="3">
      <alignment horizontal="right"/>
    </xf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0" fontId="8" fillId="11" borderId="0" applyNumberFormat="0" applyBorder="0" applyAlignment="0" applyProtection="0"/>
    <xf numFmtId="0" fontId="27" fillId="10" borderId="0" applyNumberFormat="0" applyBorder="0" applyAlignment="0" applyProtection="0"/>
    <xf numFmtId="0" fontId="7" fillId="34" borderId="2">
      <alignment horizontal="left"/>
    </xf>
    <xf numFmtId="44" fontId="7" fillId="0" borderId="0" applyFont="0" applyFill="0" applyBorder="0" applyAlignment="0" applyProtection="0"/>
    <xf numFmtId="2" fontId="7" fillId="0" borderId="0" applyFill="0" applyProtection="0"/>
    <xf numFmtId="2" fontId="7" fillId="0" borderId="0" applyFill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2">
      <alignment horizontal="left"/>
    </xf>
    <xf numFmtId="0" fontId="7" fillId="0" borderId="2">
      <alignment horizontal="left"/>
    </xf>
    <xf numFmtId="0" fontId="29" fillId="34" borderId="5">
      <alignment horizontal="left"/>
    </xf>
    <xf numFmtId="0" fontId="7" fillId="0" borderId="3">
      <alignment horizontal="right"/>
    </xf>
    <xf numFmtId="0" fontId="7" fillId="0" borderId="3">
      <alignment horizontal="right"/>
    </xf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65" fontId="32" fillId="0" borderId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8" fillId="0" borderId="15" applyNumberFormat="0" applyFill="0" applyAlignment="0" applyProtection="0"/>
    <xf numFmtId="0" fontId="7" fillId="0" borderId="0"/>
    <xf numFmtId="0" fontId="8" fillId="0" borderId="0"/>
    <xf numFmtId="0" fontId="31" fillId="0" borderId="0"/>
    <xf numFmtId="0" fontId="33" fillId="0" borderId="0"/>
    <xf numFmtId="0" fontId="3" fillId="0" borderId="0"/>
    <xf numFmtId="0" fontId="34" fillId="0" borderId="0"/>
    <xf numFmtId="0" fontId="30" fillId="0" borderId="0"/>
    <xf numFmtId="0" fontId="32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ill="0" applyBorder="0" applyAlignment="0" applyProtection="0"/>
    <xf numFmtId="9" fontId="30" fillId="0" borderId="0" applyFont="0" applyFill="0" applyBorder="0" applyAlignment="0" applyProtection="0"/>
    <xf numFmtId="0" fontId="36" fillId="0" borderId="0"/>
    <xf numFmtId="43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/>
    <xf numFmtId="0" fontId="27" fillId="18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8" fillId="9" borderId="20" applyNumberFormat="0" applyFon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9" borderId="20" applyNumberFormat="0" applyFont="0" applyAlignment="0" applyProtection="0"/>
    <xf numFmtId="43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0" fontId="38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38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4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7" fillId="0" borderId="0"/>
    <xf numFmtId="43" fontId="30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46" fillId="0" borderId="0"/>
    <xf numFmtId="44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48" fillId="0" borderId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9" borderId="20" applyNumberFormat="0" applyFont="0" applyAlignment="0" applyProtection="0"/>
    <xf numFmtId="0" fontId="8" fillId="0" borderId="0"/>
    <xf numFmtId="0" fontId="8" fillId="0" borderId="0"/>
    <xf numFmtId="0" fontId="45" fillId="5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4" borderId="2">
      <alignment horizontal="left"/>
    </xf>
    <xf numFmtId="14" fontId="7" fillId="0" borderId="0" applyFont="0" applyFill="0" applyBorder="0" applyProtection="0">
      <alignment horizontal="left"/>
    </xf>
    <xf numFmtId="0" fontId="29" fillId="0" borderId="2">
      <alignment horizontal="left"/>
    </xf>
    <xf numFmtId="0" fontId="7" fillId="0" borderId="0">
      <alignment horizontal="left"/>
    </xf>
    <xf numFmtId="0" fontId="7" fillId="0" borderId="2">
      <alignment horizontal="left"/>
    </xf>
    <xf numFmtId="0" fontId="8" fillId="0" borderId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0" fontId="8" fillId="11" borderId="0" applyNumberFormat="0" applyBorder="0" applyAlignment="0" applyProtection="0"/>
    <xf numFmtId="0" fontId="7" fillId="0" borderId="2">
      <alignment horizontal="left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44" fontId="3" fillId="0" borderId="0" applyFont="0" applyFill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7" fillId="0" borderId="0"/>
    <xf numFmtId="0" fontId="7" fillId="0" borderId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20" applyNumberFormat="0" applyFont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9" borderId="20" applyNumberFormat="0" applyFont="0" applyAlignment="0" applyProtection="0"/>
    <xf numFmtId="0" fontId="7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9" borderId="20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38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8" fillId="0" borderId="0"/>
    <xf numFmtId="0" fontId="3" fillId="0" borderId="0"/>
    <xf numFmtId="44" fontId="3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37">
    <xf numFmtId="0" fontId="0" fillId="0" borderId="0" xfId="0"/>
    <xf numFmtId="0" fontId="5" fillId="0" borderId="0" xfId="3" applyFont="1"/>
    <xf numFmtId="0" fontId="6" fillId="0" borderId="0" xfId="3" applyFont="1" applyAlignment="1">
      <alignment horizontal="center"/>
    </xf>
    <xf numFmtId="41" fontId="6" fillId="0" borderId="0" xfId="3" applyNumberFormat="1" applyFont="1"/>
    <xf numFmtId="41" fontId="5" fillId="0" borderId="0" xfId="3" applyNumberFormat="1" applyFont="1"/>
    <xf numFmtId="0" fontId="5" fillId="0" borderId="6" xfId="3" applyFont="1" applyBorder="1"/>
    <xf numFmtId="0" fontId="5" fillId="0" borderId="2" xfId="3" applyFont="1" applyBorder="1"/>
    <xf numFmtId="49" fontId="6" fillId="0" borderId="0" xfId="3" applyNumberFormat="1" applyFont="1"/>
    <xf numFmtId="0" fontId="5" fillId="0" borderId="0" xfId="3" applyFont="1" applyAlignment="1">
      <alignment horizontal="left" indent="1"/>
    </xf>
    <xf numFmtId="0" fontId="5" fillId="0" borderId="22" xfId="3" applyFont="1" applyBorder="1"/>
    <xf numFmtId="41" fontId="6" fillId="0" borderId="22" xfId="3" applyNumberFormat="1" applyFont="1" applyBorder="1"/>
    <xf numFmtId="41" fontId="6" fillId="0" borderId="2" xfId="3" applyNumberFormat="1" applyFont="1" applyBorder="1"/>
    <xf numFmtId="0" fontId="6" fillId="0" borderId="5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5" xfId="3" applyFont="1" applyBorder="1"/>
    <xf numFmtId="0" fontId="6" fillId="0" borderId="25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41" fontId="6" fillId="0" borderId="9" xfId="3" applyNumberFormat="1" applyFont="1" applyBorder="1"/>
    <xf numFmtId="41" fontId="6" fillId="0" borderId="24" xfId="3" applyNumberFormat="1" applyFont="1" applyBorder="1"/>
    <xf numFmtId="0" fontId="5" fillId="0" borderId="8" xfId="3" applyFont="1" applyBorder="1"/>
    <xf numFmtId="0" fontId="6" fillId="0" borderId="6" xfId="3" applyFont="1" applyBorder="1" applyAlignment="1">
      <alignment horizontal="center"/>
    </xf>
    <xf numFmtId="0" fontId="6" fillId="0" borderId="6" xfId="3" applyFont="1" applyBorder="1" applyAlignment="1">
      <alignment horizontal="left"/>
    </xf>
    <xf numFmtId="0" fontId="6" fillId="0" borderId="6" xfId="3" applyFont="1" applyBorder="1"/>
    <xf numFmtId="49" fontId="5" fillId="0" borderId="6" xfId="3" applyNumberFormat="1" applyFont="1" applyBorder="1"/>
    <xf numFmtId="0" fontId="6" fillId="0" borderId="7" xfId="3" applyFont="1" applyBorder="1"/>
    <xf numFmtId="0" fontId="6" fillId="0" borderId="23" xfId="3" applyFont="1" applyBorder="1"/>
    <xf numFmtId="0" fontId="6" fillId="0" borderId="2" xfId="3" applyFont="1" applyBorder="1" applyAlignment="1">
      <alignment horizontal="center"/>
    </xf>
    <xf numFmtId="0" fontId="14" fillId="0" borderId="0" xfId="3" applyFont="1" applyAlignment="1">
      <alignment horizontal="center"/>
    </xf>
    <xf numFmtId="0" fontId="40" fillId="0" borderId="0" xfId="3" applyFont="1"/>
    <xf numFmtId="0" fontId="40" fillId="0" borderId="0" xfId="3" applyFont="1" applyAlignment="1">
      <alignment wrapText="1"/>
    </xf>
    <xf numFmtId="0" fontId="42" fillId="0" borderId="0" xfId="3" applyFont="1"/>
    <xf numFmtId="0" fontId="40" fillId="0" borderId="0" xfId="3" applyFont="1" applyAlignment="1">
      <alignment horizontal="center" vertical="center" wrapText="1"/>
    </xf>
    <xf numFmtId="0" fontId="40" fillId="0" borderId="0" xfId="3" applyFont="1" applyAlignment="1">
      <alignment horizontal="center"/>
    </xf>
    <xf numFmtId="0" fontId="40" fillId="0" borderId="0" xfId="3" applyFont="1" applyAlignment="1">
      <alignment vertical="top"/>
    </xf>
    <xf numFmtId="0" fontId="42" fillId="0" borderId="0" xfId="3" applyFont="1" applyAlignment="1">
      <alignment vertical="top"/>
    </xf>
    <xf numFmtId="49" fontId="43" fillId="0" borderId="0" xfId="3" applyNumberFormat="1" applyFont="1" applyAlignment="1">
      <alignment horizontal="left" vertical="top"/>
    </xf>
    <xf numFmtId="49" fontId="43" fillId="0" borderId="22" xfId="3" applyNumberFormat="1" applyFont="1" applyBorder="1" applyAlignment="1">
      <alignment horizontal="left" vertical="top"/>
    </xf>
    <xf numFmtId="164" fontId="40" fillId="0" borderId="0" xfId="1" applyNumberFormat="1" applyFont="1"/>
    <xf numFmtId="49" fontId="40" fillId="0" borderId="0" xfId="3" applyNumberFormat="1" applyFont="1"/>
    <xf numFmtId="41" fontId="44" fillId="0" borderId="0" xfId="1" applyNumberFormat="1" applyFont="1" applyAlignment="1">
      <alignment vertical="top"/>
    </xf>
    <xf numFmtId="41" fontId="5" fillId="0" borderId="0" xfId="1" applyNumberFormat="1" applyFont="1"/>
    <xf numFmtId="41" fontId="6" fillId="0" borderId="0" xfId="1" applyNumberFormat="1" applyFont="1"/>
    <xf numFmtId="41" fontId="6" fillId="0" borderId="0" xfId="3" applyNumberFormat="1" applyFont="1" applyAlignment="1">
      <alignment horizontal="center"/>
    </xf>
    <xf numFmtId="41" fontId="6" fillId="0" borderId="9" xfId="3" applyNumberFormat="1" applyFont="1" applyBorder="1" applyAlignment="1">
      <alignment horizontal="center"/>
    </xf>
    <xf numFmtId="41" fontId="5" fillId="0" borderId="9" xfId="1" applyNumberFormat="1" applyFont="1" applyBorder="1"/>
    <xf numFmtId="41" fontId="6" fillId="0" borderId="9" xfId="1" applyNumberFormat="1" applyFont="1" applyBorder="1"/>
    <xf numFmtId="41" fontId="6" fillId="0" borderId="10" xfId="1" applyNumberFormat="1" applyFont="1" applyBorder="1"/>
    <xf numFmtId="0" fontId="6" fillId="0" borderId="0" xfId="3" applyFont="1" applyAlignment="1">
      <alignment horizontal="left" vertical="top"/>
    </xf>
    <xf numFmtId="49" fontId="6" fillId="0" borderId="0" xfId="3" applyNumberFormat="1" applyFont="1" applyAlignment="1">
      <alignment vertical="top"/>
    </xf>
    <xf numFmtId="0" fontId="39" fillId="0" borderId="0" xfId="3" applyFont="1" applyAlignment="1">
      <alignment horizontal="left" vertical="top"/>
    </xf>
    <xf numFmtId="0" fontId="6" fillId="0" borderId="0" xfId="3" applyFont="1" applyAlignment="1">
      <alignment vertical="top"/>
    </xf>
    <xf numFmtId="0" fontId="6" fillId="0" borderId="0" xfId="3" applyFont="1"/>
    <xf numFmtId="1" fontId="5" fillId="0" borderId="0" xfId="3" applyNumberFormat="1" applyFont="1"/>
    <xf numFmtId="3" fontId="5" fillId="0" borderId="0" xfId="3" applyNumberFormat="1" applyFont="1"/>
    <xf numFmtId="43" fontId="5" fillId="0" borderId="0" xfId="3" applyNumberFormat="1" applyFont="1"/>
    <xf numFmtId="0" fontId="4" fillId="0" borderId="0" xfId="3" applyFont="1"/>
    <xf numFmtId="0" fontId="11" fillId="0" borderId="0" xfId="3" applyFont="1"/>
    <xf numFmtId="0" fontId="9" fillId="0" borderId="6" xfId="0" applyFont="1" applyBorder="1"/>
    <xf numFmtId="0" fontId="9" fillId="0" borderId="12" xfId="0" applyFont="1" applyBorder="1"/>
    <xf numFmtId="0" fontId="2" fillId="0" borderId="0" xfId="0" applyFont="1"/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left"/>
    </xf>
    <xf numFmtId="5" fontId="5" fillId="0" borderId="0" xfId="0" applyNumberFormat="1" applyFont="1" applyAlignment="1">
      <alignment horizontal="right"/>
    </xf>
    <xf numFmtId="0" fontId="9" fillId="0" borderId="9" xfId="0" applyFont="1" applyBorder="1" applyAlignment="1">
      <alignment horizontal="left"/>
    </xf>
    <xf numFmtId="10" fontId="51" fillId="0" borderId="0" xfId="44" applyNumberFormat="1" applyFont="1" applyAlignment="1">
      <alignment horizontal="right"/>
    </xf>
    <xf numFmtId="0" fontId="49" fillId="0" borderId="0" xfId="0" applyFont="1"/>
    <xf numFmtId="0" fontId="50" fillId="0" borderId="0" xfId="0" applyFont="1"/>
    <xf numFmtId="10" fontId="52" fillId="0" borderId="0" xfId="44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3" applyFont="1"/>
    <xf numFmtId="41" fontId="5" fillId="0" borderId="9" xfId="3" applyNumberFormat="1" applyFont="1" applyBorder="1"/>
    <xf numFmtId="0" fontId="5" fillId="0" borderId="0" xfId="3" applyFont="1" applyAlignment="1">
      <alignment horizontal="left"/>
    </xf>
    <xf numFmtId="49" fontId="5" fillId="0" borderId="0" xfId="3" applyNumberFormat="1" applyFont="1"/>
    <xf numFmtId="0" fontId="5" fillId="0" borderId="6" xfId="3" applyFont="1" applyBorder="1" applyAlignment="1">
      <alignment horizontal="left"/>
    </xf>
    <xf numFmtId="0" fontId="2" fillId="0" borderId="0" xfId="0" applyFont="1" applyProtection="1"/>
    <xf numFmtId="0" fontId="5" fillId="37" borderId="6" xfId="3" applyFont="1" applyFill="1" applyBorder="1" applyAlignment="1">
      <alignment horizontal="left"/>
    </xf>
    <xf numFmtId="0" fontId="5" fillId="37" borderId="0" xfId="3" applyFont="1" applyFill="1"/>
    <xf numFmtId="41" fontId="5" fillId="37" borderId="0" xfId="1" applyNumberFormat="1" applyFont="1" applyFill="1"/>
    <xf numFmtId="41" fontId="5" fillId="37" borderId="9" xfId="1" applyNumberFormat="1" applyFont="1" applyFill="1" applyBorder="1"/>
    <xf numFmtId="0" fontId="5" fillId="37" borderId="0" xfId="3" applyFont="1" applyFill="1" applyAlignment="1">
      <alignment horizontal="left"/>
    </xf>
    <xf numFmtId="0" fontId="40" fillId="37" borderId="0" xfId="3" applyFont="1" applyFill="1" applyAlignment="1">
      <alignment vertical="top"/>
    </xf>
    <xf numFmtId="0" fontId="5" fillId="37" borderId="0" xfId="3" applyFont="1" applyFill="1" applyAlignment="1">
      <alignment vertical="top"/>
    </xf>
    <xf numFmtId="0" fontId="5" fillId="37" borderId="0" xfId="3" applyFont="1" applyFill="1" applyAlignment="1">
      <alignment horizontal="left" vertical="top"/>
    </xf>
    <xf numFmtId="41" fontId="41" fillId="0" borderId="0" xfId="3" applyNumberFormat="1" applyFont="1"/>
    <xf numFmtId="0" fontId="0" fillId="0" borderId="0" xfId="0"/>
    <xf numFmtId="0" fontId="5" fillId="0" borderId="0" xfId="3" applyFont="1"/>
    <xf numFmtId="0" fontId="41" fillId="0" borderId="0" xfId="3" applyFont="1"/>
    <xf numFmtId="41" fontId="5" fillId="38" borderId="0" xfId="3" applyNumberFormat="1" applyFont="1" applyFill="1"/>
    <xf numFmtId="164" fontId="41" fillId="0" borderId="0" xfId="1" applyNumberFormat="1" applyFont="1"/>
    <xf numFmtId="0" fontId="53" fillId="39" borderId="0" xfId="3" applyFont="1" applyFill="1"/>
    <xf numFmtId="0" fontId="41" fillId="39" borderId="0" xfId="3" applyFont="1" applyFill="1"/>
    <xf numFmtId="164" fontId="41" fillId="39" borderId="0" xfId="1" applyNumberFormat="1" applyFont="1" applyFill="1"/>
    <xf numFmtId="0" fontId="5" fillId="39" borderId="0" xfId="3" applyFont="1" applyFill="1"/>
    <xf numFmtId="41" fontId="41" fillId="39" borderId="0" xfId="3" applyNumberFormat="1" applyFont="1" applyFill="1"/>
    <xf numFmtId="164" fontId="41" fillId="37" borderId="0" xfId="1" applyNumberFormat="1" applyFont="1" applyFill="1"/>
    <xf numFmtId="41" fontId="5" fillId="37" borderId="0" xfId="3" applyNumberFormat="1" applyFont="1" applyFill="1"/>
    <xf numFmtId="0" fontId="5" fillId="40" borderId="6" xfId="3" applyFont="1" applyFill="1" applyBorder="1" applyAlignment="1">
      <alignment horizontal="left"/>
    </xf>
    <xf numFmtId="0" fontId="5" fillId="40" borderId="0" xfId="3" applyFont="1" applyFill="1"/>
    <xf numFmtId="41" fontId="5" fillId="40" borderId="0" xfId="1" applyNumberFormat="1" applyFont="1" applyFill="1"/>
    <xf numFmtId="41" fontId="5" fillId="40" borderId="9" xfId="1" applyNumberFormat="1" applyFont="1" applyFill="1" applyBorder="1"/>
    <xf numFmtId="0" fontId="39" fillId="40" borderId="0" xfId="3" applyFont="1" applyFill="1" applyAlignment="1">
      <alignment horizontal="left" vertical="top"/>
    </xf>
    <xf numFmtId="0" fontId="40" fillId="40" borderId="0" xfId="3" applyFont="1" applyFill="1" applyAlignment="1">
      <alignment vertical="top"/>
    </xf>
    <xf numFmtId="0" fontId="5" fillId="0" borderId="0" xfId="3" applyFont="1" applyAlignment="1">
      <alignment vertical="top"/>
    </xf>
    <xf numFmtId="164" fontId="5" fillId="0" borderId="0" xfId="1" applyNumberFormat="1" applyFont="1" applyAlignment="1">
      <alignment vertical="top"/>
    </xf>
    <xf numFmtId="164" fontId="5" fillId="40" borderId="0" xfId="1" applyNumberFormat="1" applyFont="1" applyFill="1" applyAlignment="1">
      <alignment vertical="top"/>
    </xf>
    <xf numFmtId="164" fontId="5" fillId="0" borderId="0" xfId="1" applyNumberFormat="1" applyFont="1"/>
    <xf numFmtId="164" fontId="14" fillId="0" borderId="0" xfId="1" applyNumberFormat="1" applyFont="1" applyAlignment="1">
      <alignment vertical="top"/>
    </xf>
    <xf numFmtId="164" fontId="5" fillId="40" borderId="0" xfId="1" applyNumberFormat="1" applyFont="1" applyFill="1"/>
    <xf numFmtId="164" fontId="5" fillId="37" borderId="0" xfId="1" applyNumberFormat="1" applyFont="1" applyFill="1" applyAlignment="1">
      <alignment vertical="top"/>
    </xf>
    <xf numFmtId="0" fontId="5" fillId="0" borderId="6" xfId="3" applyFont="1" applyFill="1" applyBorder="1" applyAlignment="1">
      <alignment horizontal="left"/>
    </xf>
    <xf numFmtId="0" fontId="5" fillId="0" borderId="0" xfId="3" applyFont="1" applyFill="1"/>
    <xf numFmtId="41" fontId="5" fillId="0" borderId="0" xfId="1" applyNumberFormat="1" applyFont="1" applyFill="1"/>
    <xf numFmtId="41" fontId="5" fillId="0" borderId="9" xfId="1" applyNumberFormat="1" applyFont="1" applyFill="1" applyBorder="1"/>
    <xf numFmtId="164" fontId="5" fillId="0" borderId="0" xfId="3" applyNumberFormat="1" applyFont="1"/>
    <xf numFmtId="0" fontId="14" fillId="0" borderId="0" xfId="3" applyFont="1"/>
    <xf numFmtId="164" fontId="5" fillId="37" borderId="0" xfId="3" applyNumberFormat="1" applyFont="1" applyFill="1"/>
    <xf numFmtId="0" fontId="5" fillId="0" borderId="28" xfId="3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vertical="top"/>
    </xf>
    <xf numFmtId="164" fontId="6" fillId="37" borderId="31" xfId="1" applyNumberFormat="1" applyFont="1" applyFill="1" applyBorder="1" applyAlignment="1">
      <alignment vertical="top"/>
    </xf>
    <xf numFmtId="164" fontId="6" fillId="0" borderId="28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 wrapText="1"/>
    </xf>
    <xf numFmtId="164" fontId="6" fillId="37" borderId="29" xfId="1" applyNumberFormat="1" applyFont="1" applyFill="1" applyBorder="1" applyAlignment="1">
      <alignment vertical="top"/>
    </xf>
    <xf numFmtId="164" fontId="5" fillId="0" borderId="28" xfId="1" applyNumberFormat="1" applyFont="1" applyBorder="1" applyAlignment="1">
      <alignment vertical="top"/>
    </xf>
    <xf numFmtId="0" fontId="6" fillId="0" borderId="3" xfId="3" applyFont="1" applyBorder="1" applyAlignment="1">
      <alignment horizontal="center"/>
    </xf>
    <xf numFmtId="164" fontId="5" fillId="2" borderId="0" xfId="1" applyNumberFormat="1" applyFont="1" applyFill="1"/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0" xfId="3" applyFont="1" applyAlignment="1">
      <alignment wrapText="1"/>
    </xf>
    <xf numFmtId="0" fontId="11" fillId="0" borderId="0" xfId="1" applyNumberFormat="1" applyFont="1"/>
    <xf numFmtId="0" fontId="11" fillId="0" borderId="0" xfId="1" applyNumberFormat="1" applyFont="1" applyProtection="1">
      <protection hidden="1"/>
    </xf>
    <xf numFmtId="0" fontId="5" fillId="0" borderId="1" xfId="3" applyFont="1" applyBorder="1"/>
    <xf numFmtId="49" fontId="5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5" fillId="0" borderId="28" xfId="3" applyFont="1" applyBorder="1" applyAlignment="1">
      <alignment horizontal="center" vertical="center" wrapText="1"/>
    </xf>
    <xf numFmtId="164" fontId="5" fillId="0" borderId="29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0" borderId="28" xfId="1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5" fillId="0" borderId="0" xfId="3" applyFont="1" applyAlignment="1">
      <alignment horizontal="left" wrapText="1"/>
    </xf>
    <xf numFmtId="49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164" fontId="5" fillId="0" borderId="29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28" xfId="1" applyNumberFormat="1" applyFont="1" applyBorder="1" applyAlignment="1">
      <alignment horizontal="center"/>
    </xf>
    <xf numFmtId="0" fontId="5" fillId="0" borderId="28" xfId="3" applyFont="1" applyBorder="1" applyAlignment="1">
      <alignment vertical="top"/>
    </xf>
    <xf numFmtId="164" fontId="5" fillId="0" borderId="29" xfId="1" applyNumberFormat="1" applyFont="1" applyBorder="1" applyAlignment="1">
      <alignment vertical="top"/>
    </xf>
    <xf numFmtId="49" fontId="5" fillId="0" borderId="0" xfId="3" applyNumberFormat="1" applyFont="1" applyAlignment="1">
      <alignment vertical="top"/>
    </xf>
    <xf numFmtId="41" fontId="5" fillId="0" borderId="0" xfId="3" applyNumberFormat="1" applyFont="1" applyAlignment="1">
      <alignment vertical="top"/>
    </xf>
    <xf numFmtId="41" fontId="5" fillId="0" borderId="0" xfId="3" applyNumberFormat="1" applyFont="1" applyFill="1" applyAlignment="1">
      <alignment vertical="top"/>
    </xf>
    <xf numFmtId="164" fontId="5" fillId="0" borderId="28" xfId="3" applyNumberFormat="1" applyFont="1" applyBorder="1" applyAlignment="1">
      <alignment vertical="top"/>
    </xf>
    <xf numFmtId="41" fontId="6" fillId="0" borderId="0" xfId="3" applyNumberFormat="1" applyFont="1" applyAlignment="1">
      <alignment vertical="top"/>
    </xf>
    <xf numFmtId="49" fontId="39" fillId="0" borderId="0" xfId="3" applyNumberFormat="1" applyFont="1" applyAlignment="1">
      <alignment horizontal="left" vertical="top"/>
    </xf>
    <xf numFmtId="49" fontId="5" fillId="40" borderId="0" xfId="3" applyNumberFormat="1" applyFont="1" applyFill="1" applyAlignment="1">
      <alignment vertical="top"/>
    </xf>
    <xf numFmtId="41" fontId="5" fillId="40" borderId="0" xfId="3" applyNumberFormat="1" applyFont="1" applyFill="1" applyAlignment="1">
      <alignment vertical="top"/>
    </xf>
    <xf numFmtId="0" fontId="5" fillId="40" borderId="0" xfId="3" applyFont="1" applyFill="1" applyAlignment="1">
      <alignment horizontal="left" wrapText="1"/>
    </xf>
    <xf numFmtId="41" fontId="5" fillId="40" borderId="28" xfId="3" applyNumberFormat="1" applyFont="1" applyFill="1" applyBorder="1" applyAlignment="1">
      <alignment vertical="top"/>
    </xf>
    <xf numFmtId="164" fontId="5" fillId="40" borderId="29" xfId="1" applyNumberFormat="1" applyFont="1" applyFill="1" applyBorder="1" applyAlignment="1">
      <alignment vertical="top"/>
    </xf>
    <xf numFmtId="164" fontId="5" fillId="40" borderId="28" xfId="1" applyNumberFormat="1" applyFont="1" applyFill="1" applyBorder="1" applyAlignment="1">
      <alignment vertical="top"/>
    </xf>
    <xf numFmtId="0" fontId="6" fillId="0" borderId="0" xfId="3" applyFont="1" applyAlignment="1">
      <alignment horizontal="left" wrapText="1"/>
    </xf>
    <xf numFmtId="0" fontId="6" fillId="0" borderId="28" xfId="3" applyFont="1" applyBorder="1" applyAlignment="1">
      <alignment vertical="top"/>
    </xf>
    <xf numFmtId="164" fontId="6" fillId="0" borderId="0" xfId="1" applyNumberFormat="1" applyFont="1" applyAlignment="1">
      <alignment vertical="top"/>
    </xf>
    <xf numFmtId="164" fontId="6" fillId="0" borderId="28" xfId="1" applyNumberFormat="1" applyFont="1" applyBorder="1" applyAlignment="1">
      <alignment vertical="top"/>
    </xf>
    <xf numFmtId="0" fontId="5" fillId="0" borderId="22" xfId="3" applyFont="1" applyBorder="1" applyAlignment="1">
      <alignment vertical="top"/>
    </xf>
    <xf numFmtId="41" fontId="6" fillId="0" borderId="22" xfId="3" applyNumberFormat="1" applyFont="1" applyBorder="1" applyAlignment="1">
      <alignment vertical="top"/>
    </xf>
    <xf numFmtId="41" fontId="6" fillId="37" borderId="22" xfId="3" applyNumberFormat="1" applyFont="1" applyFill="1" applyBorder="1" applyAlignment="1">
      <alignment vertical="top"/>
    </xf>
    <xf numFmtId="0" fontId="5" fillId="0" borderId="29" xfId="3" applyFont="1" applyBorder="1" applyAlignment="1">
      <alignment vertical="top"/>
    </xf>
    <xf numFmtId="164" fontId="5" fillId="0" borderId="30" xfId="3" applyNumberFormat="1" applyFont="1" applyBorder="1" applyAlignment="1">
      <alignment vertical="top"/>
    </xf>
    <xf numFmtId="164" fontId="5" fillId="0" borderId="30" xfId="1" applyNumberFormat="1" applyFont="1" applyBorder="1" applyAlignment="1">
      <alignment vertical="top"/>
    </xf>
    <xf numFmtId="9" fontId="5" fillId="0" borderId="0" xfId="2" applyFont="1" applyAlignment="1">
      <alignment vertical="top"/>
    </xf>
    <xf numFmtId="164" fontId="6" fillId="0" borderId="0" xfId="1" applyNumberFormat="1" applyFont="1"/>
    <xf numFmtId="43" fontId="5" fillId="0" borderId="0" xfId="3" applyNumberFormat="1" applyFont="1" applyAlignment="1">
      <alignment vertical="top"/>
    </xf>
    <xf numFmtId="49" fontId="5" fillId="0" borderId="0" xfId="3" applyNumberFormat="1" applyFont="1" applyAlignment="1">
      <alignment horizontal="left" vertical="top"/>
    </xf>
    <xf numFmtId="41" fontId="5" fillId="0" borderId="0" xfId="1" applyNumberFormat="1" applyFont="1" applyAlignment="1">
      <alignment vertical="top"/>
    </xf>
    <xf numFmtId="0" fontId="5" fillId="0" borderId="0" xfId="3" applyFont="1" applyAlignment="1">
      <alignment horizontal="left" vertical="top"/>
    </xf>
    <xf numFmtId="49" fontId="6" fillId="0" borderId="0" xfId="3" applyNumberFormat="1" applyFont="1" applyAlignment="1">
      <alignment horizontal="left" vertical="top"/>
    </xf>
    <xf numFmtId="41" fontId="6" fillId="0" borderId="4" xfId="1" applyNumberFormat="1" applyFont="1" applyBorder="1" applyAlignment="1">
      <alignment vertical="top"/>
    </xf>
    <xf numFmtId="41" fontId="6" fillId="0" borderId="0" xfId="1" applyNumberFormat="1" applyFont="1" applyAlignment="1">
      <alignment vertical="top"/>
    </xf>
    <xf numFmtId="41" fontId="5" fillId="37" borderId="0" xfId="1" applyNumberFormat="1" applyFont="1" applyFill="1" applyAlignment="1">
      <alignment vertical="top"/>
    </xf>
    <xf numFmtId="0" fontId="5" fillId="37" borderId="0" xfId="3" applyFont="1" applyFill="1" applyAlignment="1">
      <alignment horizontal="left" wrapText="1"/>
    </xf>
    <xf numFmtId="41" fontId="6" fillId="0" borderId="0" xfId="1" applyNumberFormat="1" applyFont="1" applyBorder="1" applyAlignment="1">
      <alignment vertical="top"/>
    </xf>
    <xf numFmtId="0" fontId="1" fillId="0" borderId="0" xfId="0" applyFont="1"/>
    <xf numFmtId="0" fontId="1" fillId="0" borderId="6" xfId="0" applyFont="1" applyBorder="1"/>
    <xf numFmtId="164" fontId="1" fillId="0" borderId="0" xfId="43" applyNumberFormat="1" applyFont="1"/>
    <xf numFmtId="0" fontId="1" fillId="0" borderId="9" xfId="43" applyNumberFormat="1" applyFont="1" applyBorder="1"/>
    <xf numFmtId="5" fontId="1" fillId="0" borderId="0" xfId="1122" applyNumberFormat="1" applyFont="1" applyAlignment="1">
      <alignment horizontal="center"/>
    </xf>
    <xf numFmtId="5" fontId="1" fillId="0" borderId="0" xfId="1122" applyNumberFormat="1" applyFont="1"/>
    <xf numFmtId="10" fontId="1" fillId="0" borderId="0" xfId="2" applyNumberFormat="1" applyFont="1" applyAlignment="1">
      <alignment horizontal="center"/>
    </xf>
    <xf numFmtId="10" fontId="1" fillId="0" borderId="0" xfId="2" applyNumberFormat="1" applyFont="1"/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2" xfId="0" applyFont="1" applyBorder="1" applyAlignment="1">
      <alignment horizontal="center"/>
    </xf>
    <xf numFmtId="164" fontId="1" fillId="0" borderId="2" xfId="43" applyNumberFormat="1" applyFont="1" applyBorder="1"/>
    <xf numFmtId="0" fontId="1" fillId="0" borderId="10" xfId="43" applyNumberFormat="1" applyFont="1" applyBorder="1"/>
    <xf numFmtId="164" fontId="1" fillId="0" borderId="4" xfId="43" applyNumberFormat="1" applyFont="1" applyBorder="1"/>
    <xf numFmtId="0" fontId="1" fillId="0" borderId="11" xfId="43" applyNumberFormat="1" applyFont="1" applyBorder="1"/>
    <xf numFmtId="10" fontId="1" fillId="0" borderId="0" xfId="44" applyNumberFormat="1" applyFont="1" applyAlignment="1">
      <alignment horizontal="right"/>
    </xf>
    <xf numFmtId="0" fontId="1" fillId="0" borderId="9" xfId="44" applyNumberFormat="1" applyFont="1" applyBorder="1" applyAlignment="1">
      <alignment horizontal="right"/>
    </xf>
    <xf numFmtId="0" fontId="1" fillId="0" borderId="9" xfId="0" applyFont="1" applyBorder="1"/>
    <xf numFmtId="0" fontId="1" fillId="0" borderId="6" xfId="0" applyFont="1" applyBorder="1" applyAlignment="1">
      <alignment horizontal="left" indent="2"/>
    </xf>
    <xf numFmtId="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right"/>
    </xf>
    <xf numFmtId="5" fontId="1" fillId="0" borderId="0" xfId="0" applyNumberFormat="1" applyFont="1" applyAlignment="1">
      <alignment horizontal="right"/>
    </xf>
    <xf numFmtId="0" fontId="1" fillId="0" borderId="6" xfId="0" applyFont="1" applyBorder="1" applyAlignment="1" applyProtection="1">
      <alignment horizontal="left" indent="2"/>
    </xf>
    <xf numFmtId="6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0" fontId="1" fillId="0" borderId="0" xfId="0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1" fillId="0" borderId="0" xfId="0" applyNumberFormat="1" applyFont="1" applyBorder="1" applyAlignment="1">
      <alignment horizontal="right"/>
    </xf>
    <xf numFmtId="5" fontId="1" fillId="0" borderId="2" xfId="0" applyNumberFormat="1" applyFont="1" applyBorder="1" applyAlignment="1">
      <alignment horizontal="right"/>
    </xf>
    <xf numFmtId="0" fontId="1" fillId="0" borderId="10" xfId="0" applyFont="1" applyBorder="1"/>
    <xf numFmtId="0" fontId="6" fillId="0" borderId="3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164" fontId="6" fillId="37" borderId="26" xfId="1" applyNumberFormat="1" applyFont="1" applyFill="1" applyBorder="1" applyAlignment="1">
      <alignment horizontal="center"/>
    </xf>
    <xf numFmtId="164" fontId="6" fillId="37" borderId="27" xfId="1" applyNumberFormat="1" applyFont="1" applyFill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</cellXfs>
  <cellStyles count="1123">
    <cellStyle name="20% - Accent1" xfId="26" builtinId="30" customBuiltin="1"/>
    <cellStyle name="20% - Accent1 10" xfId="307" xr:uid="{7D2E63E7-9F38-4071-9E44-AF65F331EA1E}"/>
    <cellStyle name="20% - Accent1 10 2" xfId="673" xr:uid="{D9FE8FFF-E33F-4345-BD2D-29BC850296CC}"/>
    <cellStyle name="20% - Accent1 11" xfId="320" xr:uid="{42A8A495-46D9-4911-821B-35FF1EEB55F8}"/>
    <cellStyle name="20% - Accent1 11 2" xfId="686" xr:uid="{40F6BD6F-3288-4870-BE32-3F738FA6C7AF}"/>
    <cellStyle name="20% - Accent1 12" xfId="333" xr:uid="{35F464EB-3FE9-46C2-8DB9-AECEB53C057E}"/>
    <cellStyle name="20% - Accent1 12 2" xfId="699" xr:uid="{47871FF4-1EC2-4571-9073-94E75E0DD512}"/>
    <cellStyle name="20% - Accent1 13" xfId="346" xr:uid="{34267EDC-08AD-478E-BCA0-7EA77235B7B9}"/>
    <cellStyle name="20% - Accent1 13 2" xfId="714" xr:uid="{9DB2AF4C-F167-49DC-AC59-9925899D63BE}"/>
    <cellStyle name="20% - Accent1 14" xfId="359" xr:uid="{4BAD274B-2F9F-4424-91B6-6C77D169461C}"/>
    <cellStyle name="20% - Accent1 14 2" xfId="727" xr:uid="{2028D0C4-ACDE-4675-8F54-A6B5B26C7EF6}"/>
    <cellStyle name="20% - Accent1 15" xfId="372" xr:uid="{E9800FBE-EA6A-40FD-A2E8-B7CD6A198C61}"/>
    <cellStyle name="20% - Accent1 15 2" xfId="740" xr:uid="{5DE933FA-693A-4EAF-A750-427A61B778F6}"/>
    <cellStyle name="20% - Accent1 16" xfId="385" xr:uid="{CE769D3D-D4AE-4686-ADE6-7BA74E896E01}"/>
    <cellStyle name="20% - Accent1 16 2" xfId="753" xr:uid="{4D14008C-DB3B-4129-8DDC-571641F5F7A6}"/>
    <cellStyle name="20% - Accent1 17" xfId="398" xr:uid="{3D6829EE-E69C-4B34-A523-0BEAB84B6E61}"/>
    <cellStyle name="20% - Accent1 17 2" xfId="766" xr:uid="{04624505-037A-4713-81E7-657344E98FF8}"/>
    <cellStyle name="20% - Accent1 18" xfId="411" xr:uid="{A736FDD1-26EA-4FF5-BA57-4E2D4B15801E}"/>
    <cellStyle name="20% - Accent1 18 2" xfId="779" xr:uid="{17173E0A-5159-47D7-A421-DD7B8F91F6EA}"/>
    <cellStyle name="20% - Accent1 19" xfId="424" xr:uid="{519993AA-E0EB-4E19-9EF7-69D0A1596FE8}"/>
    <cellStyle name="20% - Accent1 19 2" xfId="792" xr:uid="{209EB432-DA70-41A3-A19A-3C8A529217D6}"/>
    <cellStyle name="20% - Accent1 2" xfId="68" xr:uid="{00000000-0005-0000-0000-000001000000}"/>
    <cellStyle name="20% - Accent1 2 2" xfId="211" xr:uid="{836B48F3-AF9B-4429-A511-A9B09FD42595}"/>
    <cellStyle name="20% - Accent1 2 2 2" xfId="578" xr:uid="{159C4C8A-2C80-44E0-B994-D5E8756F6493}"/>
    <cellStyle name="20% - Accent1 2 3" xfId="533" xr:uid="{113780AE-D5DB-4FD8-8E77-72FFD3AB0732}"/>
    <cellStyle name="20% - Accent1 20" xfId="437" xr:uid="{22D7BC97-C566-4AA9-BA37-9A3549119613}"/>
    <cellStyle name="20% - Accent1 20 2" xfId="805" xr:uid="{42D1387D-7BB5-4D33-A114-DED9817947CA}"/>
    <cellStyle name="20% - Accent1 21" xfId="455" xr:uid="{8537D762-47A4-4C91-9518-2D8A9F08B202}"/>
    <cellStyle name="20% - Accent1 21 2" xfId="819" xr:uid="{FF8FFCB3-B455-4463-B32F-88FC5DD2D280}"/>
    <cellStyle name="20% - Accent1 22" xfId="474" xr:uid="{10540EB2-0C7D-4766-8368-7AE4E2B13CD2}"/>
    <cellStyle name="20% - Accent1 22 2" xfId="833" xr:uid="{CE44EF02-4F6C-4CA9-BA86-638FBA760835}"/>
    <cellStyle name="20% - Accent1 23" xfId="493" xr:uid="{FB037690-8795-4E4A-890D-8D161494E938}"/>
    <cellStyle name="20% - Accent1 23 2" xfId="846" xr:uid="{6F419664-E0B7-4B8E-AF78-B43FC4C47AA1}"/>
    <cellStyle name="20% - Accent1 24" xfId="506" xr:uid="{D7A90A47-7CB3-4D30-9692-4F25DFB9FBC8}"/>
    <cellStyle name="20% - Accent1 24 2" xfId="859" xr:uid="{15121B93-A80A-43B9-8774-409D47049054}"/>
    <cellStyle name="20% - Accent1 25" xfId="872" xr:uid="{CE7B97B0-B957-43A6-A6E7-DBEF09027C7C}"/>
    <cellStyle name="20% - Accent1 26" xfId="885" xr:uid="{3C4EABC9-0B22-4A46-AE8B-F63FE13C4E06}"/>
    <cellStyle name="20% - Accent1 27" xfId="898" xr:uid="{85F8784C-9F61-43A3-80A8-FAD7BEE4D1FE}"/>
    <cellStyle name="20% - Accent1 28" xfId="911" xr:uid="{30F53798-3236-4DE3-A330-4B28A3D0C291}"/>
    <cellStyle name="20% - Accent1 29" xfId="924" xr:uid="{C386FFE0-EA84-4911-854D-825B3BB7437A}"/>
    <cellStyle name="20% - Accent1 3" xfId="196" xr:uid="{974CE802-E323-47B1-BFB6-7A32466EEFB3}"/>
    <cellStyle name="20% - Accent1 3 2" xfId="564" xr:uid="{E5EDB9F9-072E-46B7-A194-814A342C4AF5}"/>
    <cellStyle name="20% - Accent1 30" xfId="939" xr:uid="{AD800D98-430B-4251-8AA2-26005BCBC60F}"/>
    <cellStyle name="20% - Accent1 31" xfId="952" xr:uid="{D8598B56-F73D-47E9-A801-58764D2E859B}"/>
    <cellStyle name="20% - Accent1 32" xfId="965" xr:uid="{01078BD2-9245-4062-9C3F-A6B9D40B693B}"/>
    <cellStyle name="20% - Accent1 33" xfId="978" xr:uid="{EA9BE17E-072C-470B-B583-6F6F920439FC}"/>
    <cellStyle name="20% - Accent1 34" xfId="991" xr:uid="{F1EF85BD-477E-4929-90A7-9A6899BEFFFB}"/>
    <cellStyle name="20% - Accent1 35" xfId="1004" xr:uid="{8774EB05-842A-47C9-9F7B-8B31E1B19547}"/>
    <cellStyle name="20% - Accent1 36" xfId="1017" xr:uid="{A4AA4CB8-5345-423D-8D56-6B6B6D9BE3A8}"/>
    <cellStyle name="20% - Accent1 37" xfId="1033" xr:uid="{A6D49377-5962-4B0F-A419-896ADDB0748C}"/>
    <cellStyle name="20% - Accent1 38" xfId="1053" xr:uid="{6EE0E2ED-3B54-4A33-A401-3C252756001E}"/>
    <cellStyle name="20% - Accent1 39" xfId="544" xr:uid="{3CB03107-FCB7-4A10-893A-A19ACB025C90}"/>
    <cellStyle name="20% - Accent1 4" xfId="225" xr:uid="{813DB9CD-EF26-4095-BCA8-116087D89251}"/>
    <cellStyle name="20% - Accent1 4 2" xfId="592" xr:uid="{EED37618-9C00-47F5-BB91-9ABA15575536}"/>
    <cellStyle name="20% - Accent1 40" xfId="1072" xr:uid="{2C672377-722D-4ED0-B915-FCB8A86B70EA}"/>
    <cellStyle name="20% - Accent1 5" xfId="238" xr:uid="{A9AEEF10-4952-4E67-BFFC-A5B8A5295D73}"/>
    <cellStyle name="20% - Accent1 5 2" xfId="605" xr:uid="{9CDB5C90-F888-4B7C-89F5-3E72CEE25E5B}"/>
    <cellStyle name="20% - Accent1 6" xfId="251" xr:uid="{9633850F-6091-472A-BA8C-037FE0B09791}"/>
    <cellStyle name="20% - Accent1 6 2" xfId="618" xr:uid="{595773F8-51C9-4AA0-82ED-9F3B159C004F}"/>
    <cellStyle name="20% - Accent1 7" xfId="267" xr:uid="{02A8D0A1-6D15-48F9-BB49-B7321375F75C}"/>
    <cellStyle name="20% - Accent1 7 2" xfId="633" xr:uid="{D80BD6C0-B4D5-449B-BAFC-655A01C047DF}"/>
    <cellStyle name="20% - Accent1 8" xfId="281" xr:uid="{225A9A01-2A82-4343-AC05-E4A1C1CC6C10}"/>
    <cellStyle name="20% - Accent1 8 2" xfId="647" xr:uid="{CDE97112-47C9-4551-978D-4D7F7F3BA65E}"/>
    <cellStyle name="20% - Accent1 9" xfId="294" xr:uid="{951051F4-E35A-43E6-8001-9686B6486269}"/>
    <cellStyle name="20% - Accent1 9 2" xfId="660" xr:uid="{0D603642-BF79-4772-AF17-2B3D10285712}"/>
    <cellStyle name="20% - Accent2" xfId="29" builtinId="34" customBuiltin="1"/>
    <cellStyle name="20% - Accent2 10" xfId="309" xr:uid="{72208B3E-5E68-4370-A01D-0ADCC1E9FFDB}"/>
    <cellStyle name="20% - Accent2 10 2" xfId="675" xr:uid="{8C4502CB-484F-471A-AA20-F64054E05E3A}"/>
    <cellStyle name="20% - Accent2 11" xfId="322" xr:uid="{B1F60098-81FB-4A51-A54B-FD98DB7E8C8D}"/>
    <cellStyle name="20% - Accent2 11 2" xfId="688" xr:uid="{94978810-F91A-4D58-BD56-D0943D04C50E}"/>
    <cellStyle name="20% - Accent2 12" xfId="335" xr:uid="{8398FCC1-B27F-4A31-B750-380BCAACF17B}"/>
    <cellStyle name="20% - Accent2 12 2" xfId="701" xr:uid="{4AB1C8C6-4129-4B46-8E05-DF5D65734F90}"/>
    <cellStyle name="20% - Accent2 13" xfId="348" xr:uid="{D4517E0A-7C28-4E69-BD9B-109E97BA740C}"/>
    <cellStyle name="20% - Accent2 13 2" xfId="716" xr:uid="{21463F0F-AF6F-49C9-AEB1-4D5AD6B77664}"/>
    <cellStyle name="20% - Accent2 14" xfId="361" xr:uid="{2597561C-202C-4058-A063-F373549BF61F}"/>
    <cellStyle name="20% - Accent2 14 2" xfId="729" xr:uid="{E5FF5568-3EFA-4334-8EDC-AB847743FE33}"/>
    <cellStyle name="20% - Accent2 15" xfId="374" xr:uid="{623B3865-F263-421E-AF5D-62375C26FF10}"/>
    <cellStyle name="20% - Accent2 15 2" xfId="742" xr:uid="{5B9748A5-213A-4186-93DD-AC1DAC6CBB04}"/>
    <cellStyle name="20% - Accent2 16" xfId="387" xr:uid="{A85BAF5E-92A3-438C-83B9-81C9399F21E4}"/>
    <cellStyle name="20% - Accent2 16 2" xfId="755" xr:uid="{DF1F4CD6-EF50-46A0-BFF3-CC842AC6F5EF}"/>
    <cellStyle name="20% - Accent2 17" xfId="400" xr:uid="{C95AA233-DF21-41AE-8D63-4E39036EEFDA}"/>
    <cellStyle name="20% - Accent2 17 2" xfId="768" xr:uid="{AF0732E4-1160-4F00-B326-6E2C18C0E2A3}"/>
    <cellStyle name="20% - Accent2 18" xfId="413" xr:uid="{EBE1AB95-4251-492B-BD10-05693722AA1D}"/>
    <cellStyle name="20% - Accent2 18 2" xfId="781" xr:uid="{491720F6-5705-4D30-B715-3FC68D7A35F4}"/>
    <cellStyle name="20% - Accent2 19" xfId="426" xr:uid="{152B2AE3-03D0-4908-AF20-F05BDB463DFB}"/>
    <cellStyle name="20% - Accent2 19 2" xfId="794" xr:uid="{C3359978-0D14-4D6E-A178-ABE2FBA9796E}"/>
    <cellStyle name="20% - Accent2 2" xfId="198" xr:uid="{D7E91DB4-35EF-4879-8168-389A1C0E1DF1}"/>
    <cellStyle name="20% - Accent2 2 2" xfId="566" xr:uid="{6251C4CB-5B91-4ACC-92B4-14507F74DD78}"/>
    <cellStyle name="20% - Accent2 20" xfId="439" xr:uid="{3721382A-88A8-41FA-AC01-B029B6D698EF}"/>
    <cellStyle name="20% - Accent2 20 2" xfId="807" xr:uid="{86952E1A-0081-42EE-8E39-DF2F9DB63C76}"/>
    <cellStyle name="20% - Accent2 21" xfId="458" xr:uid="{A54CE9F3-D732-4BD6-88F0-D5AC50615ADD}"/>
    <cellStyle name="20% - Accent2 21 2" xfId="821" xr:uid="{0479D8BF-EC7D-4743-A901-B93446700B15}"/>
    <cellStyle name="20% - Accent2 22" xfId="477" xr:uid="{63C78CC0-C0E7-4795-AAEC-C915A97C0CA5}"/>
    <cellStyle name="20% - Accent2 22 2" xfId="835" xr:uid="{47697286-EB37-4ACB-9317-218F82793EE0}"/>
    <cellStyle name="20% - Accent2 23" xfId="495" xr:uid="{BC4E4A45-8209-4C84-8824-04DA04B1B8F7}"/>
    <cellStyle name="20% - Accent2 23 2" xfId="848" xr:uid="{0C44B2DC-8232-44D4-A386-EE6CEABC75EA}"/>
    <cellStyle name="20% - Accent2 24" xfId="509" xr:uid="{E8E201F6-F474-401C-BBB3-563E34F2CF9D}"/>
    <cellStyle name="20% - Accent2 24 2" xfId="861" xr:uid="{0A0EFECE-EA85-4F00-980D-A5D60C2F9F49}"/>
    <cellStyle name="20% - Accent2 25" xfId="874" xr:uid="{811F2AF3-344C-4B25-9BF6-DA42A5A97115}"/>
    <cellStyle name="20% - Accent2 26" xfId="887" xr:uid="{B3355166-32AC-4B99-BF9F-9576F467CD7D}"/>
    <cellStyle name="20% - Accent2 27" xfId="900" xr:uid="{ECDBC98E-F103-4BF1-A370-BABBAB977A21}"/>
    <cellStyle name="20% - Accent2 28" xfId="913" xr:uid="{CEA677C5-8158-49BF-A250-A46D98C59EA4}"/>
    <cellStyle name="20% - Accent2 29" xfId="926" xr:uid="{2DC127B0-C24E-4832-9080-D3FB3E8D89D2}"/>
    <cellStyle name="20% - Accent2 3" xfId="214" xr:uid="{9A9256D3-69A4-494D-A8FD-91F117D5BDD5}"/>
    <cellStyle name="20% - Accent2 3 2" xfId="581" xr:uid="{52D575C2-081B-4550-ABEB-BFC20997D9FE}"/>
    <cellStyle name="20% - Accent2 30" xfId="941" xr:uid="{E5FB34EA-F395-4740-96E9-92716AFDB372}"/>
    <cellStyle name="20% - Accent2 31" xfId="954" xr:uid="{C3CA1DE7-CB8C-4CDF-93E0-207BDB4416D7}"/>
    <cellStyle name="20% - Accent2 32" xfId="967" xr:uid="{E24D8A73-6C0B-4FA3-A64E-72237F96CC3C}"/>
    <cellStyle name="20% - Accent2 33" xfId="980" xr:uid="{ACEEA2B9-77BF-4B8E-862F-E284EB119144}"/>
    <cellStyle name="20% - Accent2 34" xfId="993" xr:uid="{CC350286-361A-4754-98AF-D1367FB67C4A}"/>
    <cellStyle name="20% - Accent2 35" xfId="1006" xr:uid="{995E770B-18FA-4A52-9BEF-3D098B4726DA}"/>
    <cellStyle name="20% - Accent2 36" xfId="1019" xr:uid="{6DA237E1-C405-4303-A31B-9071E8E9124E}"/>
    <cellStyle name="20% - Accent2 37" xfId="1036" xr:uid="{60923830-CBB6-4950-A461-50D72245EDE2}"/>
    <cellStyle name="20% - Accent2 38" xfId="1056" xr:uid="{63E49995-ACB0-4C95-9183-5801407A52FB}"/>
    <cellStyle name="20% - Accent2 39" xfId="546" xr:uid="{204DE2B0-FCDE-4705-ADC1-F979D8FB1608}"/>
    <cellStyle name="20% - Accent2 4" xfId="227" xr:uid="{826539F2-0ECB-45BA-A21D-E8037F57FE7D}"/>
    <cellStyle name="20% - Accent2 4 2" xfId="594" xr:uid="{5FE8C835-9128-4C22-A3A4-6E68E8DC22DF}"/>
    <cellStyle name="20% - Accent2 40" xfId="1075" xr:uid="{A2F40ED4-8E06-4CA9-B374-F6239309C8F4}"/>
    <cellStyle name="20% - Accent2 5" xfId="240" xr:uid="{44557924-E494-469A-AF9B-614996EE2D65}"/>
    <cellStyle name="20% - Accent2 5 2" xfId="607" xr:uid="{6F15D6A0-3391-47AC-A657-37A1A8A26691}"/>
    <cellStyle name="20% - Accent2 6" xfId="253" xr:uid="{55783C87-9D37-4EC5-9CE0-2ABF368E7C08}"/>
    <cellStyle name="20% - Accent2 6 2" xfId="620" xr:uid="{BAA2B74E-F725-4183-962E-FBF6CB5BB097}"/>
    <cellStyle name="20% - Accent2 7" xfId="269" xr:uid="{BAE297DF-D924-4562-9DC2-9E642D1BD7B1}"/>
    <cellStyle name="20% - Accent2 7 2" xfId="635" xr:uid="{B94E8A19-E712-4C6E-AEFA-141806FC3E2E}"/>
    <cellStyle name="20% - Accent2 8" xfId="283" xr:uid="{3410D274-92A4-4ABC-A9D5-18236F9801AD}"/>
    <cellStyle name="20% - Accent2 8 2" xfId="649" xr:uid="{8FE0B383-34D3-4E0D-A9F9-9DEF9E70456A}"/>
    <cellStyle name="20% - Accent2 9" xfId="296" xr:uid="{5FB81353-190E-46D1-8004-3CF76F9C7416}"/>
    <cellStyle name="20% - Accent2 9 2" xfId="662" xr:uid="{51489202-9C76-48B3-8E91-EC35C43D093B}"/>
    <cellStyle name="20% - Accent3" xfId="32" builtinId="38" customBuiltin="1"/>
    <cellStyle name="20% - Accent3 10" xfId="311" xr:uid="{8A2C216D-8B35-4AD2-A2E3-08D0FFCFFD58}"/>
    <cellStyle name="20% - Accent3 10 2" xfId="677" xr:uid="{DF5B9B04-4D0E-4B6E-89D3-3D667789311D}"/>
    <cellStyle name="20% - Accent3 11" xfId="324" xr:uid="{00882E53-102D-45B3-98A2-61FD1DAD37DC}"/>
    <cellStyle name="20% - Accent3 11 2" xfId="690" xr:uid="{BD37F1F1-36A8-4E23-8FF0-D69A565F3A8A}"/>
    <cellStyle name="20% - Accent3 12" xfId="337" xr:uid="{7220C4DC-5EDA-4F38-BE2D-EFA29CB79042}"/>
    <cellStyle name="20% - Accent3 12 2" xfId="703" xr:uid="{0795A9DA-A568-4215-AC01-233D95DFDC78}"/>
    <cellStyle name="20% - Accent3 13" xfId="350" xr:uid="{5F1AD021-67FC-4FA1-9D8D-67196D01056E}"/>
    <cellStyle name="20% - Accent3 13 2" xfId="718" xr:uid="{78553CF7-1C1A-4D4D-B6BC-7DCF906714DC}"/>
    <cellStyle name="20% - Accent3 14" xfId="363" xr:uid="{1C870422-A877-45EA-A8B8-7AA077F8377F}"/>
    <cellStyle name="20% - Accent3 14 2" xfId="731" xr:uid="{5E5D3E0E-BC22-4B63-9300-2AD0B3B72AF2}"/>
    <cellStyle name="20% - Accent3 15" xfId="376" xr:uid="{6FEF4F39-276F-4B7E-A116-C5D9FE97E716}"/>
    <cellStyle name="20% - Accent3 15 2" xfId="744" xr:uid="{D40E4E05-5782-4E77-BDBC-23224B80087A}"/>
    <cellStyle name="20% - Accent3 16" xfId="389" xr:uid="{C6D56370-DE53-4ECB-96A1-37ACA18CEE83}"/>
    <cellStyle name="20% - Accent3 16 2" xfId="757" xr:uid="{03B0C724-B105-42D7-9764-4C69194AC539}"/>
    <cellStyle name="20% - Accent3 17" xfId="402" xr:uid="{06B8E224-7321-4069-9A43-454DF6CDF3FC}"/>
    <cellStyle name="20% - Accent3 17 2" xfId="770" xr:uid="{1799042E-0588-4747-BED0-C621CD30340E}"/>
    <cellStyle name="20% - Accent3 18" xfId="415" xr:uid="{616971B6-83E1-4BF8-9694-12194B5E2669}"/>
    <cellStyle name="20% - Accent3 18 2" xfId="783" xr:uid="{89316397-DC4F-4F05-A89D-7DB9F3A07406}"/>
    <cellStyle name="20% - Accent3 19" xfId="428" xr:uid="{155AD6B6-6610-47F3-AA70-AEE5593C8BB1}"/>
    <cellStyle name="20% - Accent3 19 2" xfId="796" xr:uid="{151F5C6C-78BE-4CBB-B7B0-AC7244759BD2}"/>
    <cellStyle name="20% - Accent3 2" xfId="200" xr:uid="{B70D0E4B-9E43-40F2-A143-F766EE2DA337}"/>
    <cellStyle name="20% - Accent3 2 2" xfId="568" xr:uid="{F8947558-3D81-4A7D-8F2D-B0F9EA39E032}"/>
    <cellStyle name="20% - Accent3 20" xfId="441" xr:uid="{B1F94C44-3741-4AFA-9B46-EF8A5DE2DC8D}"/>
    <cellStyle name="20% - Accent3 20 2" xfId="809" xr:uid="{F42F5388-B60C-4AC6-85D7-A671298857FE}"/>
    <cellStyle name="20% - Accent3 21" xfId="461" xr:uid="{5C02B616-14CE-431B-8AA3-8E9F8285DEE8}"/>
    <cellStyle name="20% - Accent3 21 2" xfId="823" xr:uid="{893291C1-7DA7-44B4-B20F-A6F350B8C7EB}"/>
    <cellStyle name="20% - Accent3 22" xfId="480" xr:uid="{C14D1BB8-20F0-413F-8A15-23E398741F85}"/>
    <cellStyle name="20% - Accent3 22 2" xfId="837" xr:uid="{A1BCB5BF-FAF7-4699-A13C-B007B99A8552}"/>
    <cellStyle name="20% - Accent3 23" xfId="497" xr:uid="{BE682AA0-12C4-4AEB-961C-70C067736382}"/>
    <cellStyle name="20% - Accent3 23 2" xfId="850" xr:uid="{926588D6-CD44-4077-AA36-9D6388F3EB43}"/>
    <cellStyle name="20% - Accent3 24" xfId="512" xr:uid="{551328E5-8267-47C6-BA7A-505D6F4E20F4}"/>
    <cellStyle name="20% - Accent3 24 2" xfId="863" xr:uid="{095DF636-E003-43AA-93E9-F15257A71769}"/>
    <cellStyle name="20% - Accent3 25" xfId="876" xr:uid="{DBC225BF-981F-464C-821C-4201B45893BD}"/>
    <cellStyle name="20% - Accent3 26" xfId="889" xr:uid="{268D025F-EFD9-4165-BF12-4D6E784B613F}"/>
    <cellStyle name="20% - Accent3 27" xfId="902" xr:uid="{12D1CB70-6D5C-47FD-B7E3-C33E4F2AE799}"/>
    <cellStyle name="20% - Accent3 28" xfId="915" xr:uid="{D71E43A8-9071-4F87-9B65-C6C4F1749F6F}"/>
    <cellStyle name="20% - Accent3 29" xfId="928" xr:uid="{DD0E5709-6DD7-4DB0-885D-E61AFF5CCA26}"/>
    <cellStyle name="20% - Accent3 3" xfId="216" xr:uid="{DA5E933E-93EA-4BCC-B84F-645D7C70562F}"/>
    <cellStyle name="20% - Accent3 3 2" xfId="583" xr:uid="{0EA82881-DC04-4333-B8DF-B91A0015369A}"/>
    <cellStyle name="20% - Accent3 30" xfId="943" xr:uid="{4EFEDCB1-974D-4E90-855C-146E6BEB2E2E}"/>
    <cellStyle name="20% - Accent3 31" xfId="956" xr:uid="{974DAE69-4224-414C-A164-F88E82FC3F8A}"/>
    <cellStyle name="20% - Accent3 32" xfId="969" xr:uid="{DC59A91A-77D0-44C5-9A6E-B3C82C3B85E3}"/>
    <cellStyle name="20% - Accent3 33" xfId="982" xr:uid="{DB76EF70-00BF-4A90-81FB-1E3EBD985834}"/>
    <cellStyle name="20% - Accent3 34" xfId="995" xr:uid="{976C97FD-23A0-4B6B-8390-54E9504BAAFE}"/>
    <cellStyle name="20% - Accent3 35" xfId="1008" xr:uid="{49FC5119-0E2B-430D-90C5-E82B9CD7E45D}"/>
    <cellStyle name="20% - Accent3 36" xfId="1021" xr:uid="{B415BC1D-F71B-4B52-91E2-48B03E6FEC5E}"/>
    <cellStyle name="20% - Accent3 37" xfId="1039" xr:uid="{B70F1C71-C0F5-45C0-ADAE-B87D8A8435DC}"/>
    <cellStyle name="20% - Accent3 38" xfId="1059" xr:uid="{9ABB9B25-A85B-4FEF-B535-42830606B87F}"/>
    <cellStyle name="20% - Accent3 39" xfId="548" xr:uid="{3FFA769D-64E1-4FD3-BE3D-9A8D9715499C}"/>
    <cellStyle name="20% - Accent3 4" xfId="229" xr:uid="{D5B6B3F6-5942-45FA-A1FD-5B46385E9B4F}"/>
    <cellStyle name="20% - Accent3 4 2" xfId="596" xr:uid="{645BC726-4B28-4FBA-8C72-7ADBBDB1E7E0}"/>
    <cellStyle name="20% - Accent3 40" xfId="1078" xr:uid="{DBAD2943-32B1-42EA-955A-7771F76542CC}"/>
    <cellStyle name="20% - Accent3 5" xfId="242" xr:uid="{5A2073BE-7722-42B1-8C77-BF3B0D3638F5}"/>
    <cellStyle name="20% - Accent3 5 2" xfId="609" xr:uid="{7DB44DBA-EEBF-4916-A2B6-3FCCE0882179}"/>
    <cellStyle name="20% - Accent3 6" xfId="255" xr:uid="{F6C7EC8D-876C-4995-8F17-7C076A96A214}"/>
    <cellStyle name="20% - Accent3 6 2" xfId="622" xr:uid="{FD0B19B6-724F-44B4-924A-44F2F28259D0}"/>
    <cellStyle name="20% - Accent3 7" xfId="271" xr:uid="{8CDB6721-B5CF-4517-B0C5-6DE32FC5A807}"/>
    <cellStyle name="20% - Accent3 7 2" xfId="637" xr:uid="{38212FD0-6B5C-4683-85F5-3AEA41FAD9A0}"/>
    <cellStyle name="20% - Accent3 8" xfId="285" xr:uid="{3D9A726E-79C6-4D18-9C8D-FF5991685BC7}"/>
    <cellStyle name="20% - Accent3 8 2" xfId="651" xr:uid="{28466636-64DE-446C-841B-E6B1DADDF2AE}"/>
    <cellStyle name="20% - Accent3 9" xfId="298" xr:uid="{BFD1C8B7-6CE6-4FF9-A6E2-92DC67810F2B}"/>
    <cellStyle name="20% - Accent3 9 2" xfId="664" xr:uid="{DF05A01E-CBBB-4E23-AFE4-62F30CE9C5EF}"/>
    <cellStyle name="20% - Accent4" xfId="35" builtinId="42" customBuiltin="1"/>
    <cellStyle name="20% - Accent4 10" xfId="313" xr:uid="{70F486A5-1E16-4162-A61B-ED653A117071}"/>
    <cellStyle name="20% - Accent4 10 2" xfId="679" xr:uid="{688A0349-6A51-49B6-A514-A2979E1F12A3}"/>
    <cellStyle name="20% - Accent4 11" xfId="326" xr:uid="{F5523708-091E-4564-90B2-2DC77777C158}"/>
    <cellStyle name="20% - Accent4 11 2" xfId="692" xr:uid="{472E3D85-9340-41C2-A714-C39901B51D55}"/>
    <cellStyle name="20% - Accent4 12" xfId="339" xr:uid="{22B0431E-D947-44CD-94B4-B61324BA379D}"/>
    <cellStyle name="20% - Accent4 12 2" xfId="705" xr:uid="{119632BB-410F-44B7-BD23-6EBF903FE266}"/>
    <cellStyle name="20% - Accent4 13" xfId="352" xr:uid="{7B272135-8DB9-458A-8366-38C8B65CFC9F}"/>
    <cellStyle name="20% - Accent4 13 2" xfId="720" xr:uid="{8D831B14-6B78-459F-860E-2C350D27B40F}"/>
    <cellStyle name="20% - Accent4 14" xfId="365" xr:uid="{5E0779AA-21C3-468B-B0A2-58E7DF4F620C}"/>
    <cellStyle name="20% - Accent4 14 2" xfId="733" xr:uid="{8575F543-57EA-4AF3-AEEF-0044CD4AAE41}"/>
    <cellStyle name="20% - Accent4 15" xfId="378" xr:uid="{B549D66A-BD25-4301-ADB0-AD418EFC15FD}"/>
    <cellStyle name="20% - Accent4 15 2" xfId="746" xr:uid="{F3B5F865-1723-43C2-8F14-BC2E285B73F5}"/>
    <cellStyle name="20% - Accent4 16" xfId="391" xr:uid="{BDDA8A96-F4F1-4DFB-862F-5D5F02A81DFE}"/>
    <cellStyle name="20% - Accent4 16 2" xfId="759" xr:uid="{01EDC08C-59CD-4E5A-AAA3-4FBE38D9A85E}"/>
    <cellStyle name="20% - Accent4 17" xfId="404" xr:uid="{6826AA53-7BCB-4069-8142-97CAAB6A642E}"/>
    <cellStyle name="20% - Accent4 17 2" xfId="772" xr:uid="{4FF928B8-918A-4FE9-89BD-2F530E3F7681}"/>
    <cellStyle name="20% - Accent4 18" xfId="417" xr:uid="{6F8E0573-BC2F-4724-BE1C-7497BC1AF3D2}"/>
    <cellStyle name="20% - Accent4 18 2" xfId="785" xr:uid="{C64A087F-307E-46B5-8322-8BB606B97A81}"/>
    <cellStyle name="20% - Accent4 19" xfId="430" xr:uid="{CCF36460-3AFA-453E-A626-929020946027}"/>
    <cellStyle name="20% - Accent4 19 2" xfId="798" xr:uid="{C5F75401-1B33-470D-BF8B-A2BA325E22F0}"/>
    <cellStyle name="20% - Accent4 2" xfId="202" xr:uid="{DA53DC1E-7246-4245-A0E7-40F76BB14FCE}"/>
    <cellStyle name="20% - Accent4 2 2" xfId="570" xr:uid="{32A4341B-498F-430F-9339-741F06043748}"/>
    <cellStyle name="20% - Accent4 20" xfId="443" xr:uid="{A83AED27-005A-4A93-B181-E06487D9AD5D}"/>
    <cellStyle name="20% - Accent4 20 2" xfId="811" xr:uid="{5C22DE88-2F1C-40B7-A431-64F50E5DB8A7}"/>
    <cellStyle name="20% - Accent4 21" xfId="464" xr:uid="{9A443C89-D207-4E2F-82BC-E3065F7EB910}"/>
    <cellStyle name="20% - Accent4 21 2" xfId="825" xr:uid="{2D99AF5C-44F9-4609-9E24-E4172FCED83C}"/>
    <cellStyle name="20% - Accent4 22" xfId="483" xr:uid="{621461CB-5E00-491C-AD0F-4D757BE872AB}"/>
    <cellStyle name="20% - Accent4 22 2" xfId="839" xr:uid="{C7CDD9A5-39D7-4E80-B35E-F161B7FDBB1D}"/>
    <cellStyle name="20% - Accent4 23" xfId="499" xr:uid="{95DA2C33-AE3B-4885-A581-4E96B73DD158}"/>
    <cellStyle name="20% - Accent4 23 2" xfId="852" xr:uid="{3C08FA76-AE8E-437B-832E-EC9413D027A2}"/>
    <cellStyle name="20% - Accent4 24" xfId="515" xr:uid="{BCAA0711-C64C-424A-9EE4-9823E92E97F8}"/>
    <cellStyle name="20% - Accent4 24 2" xfId="865" xr:uid="{5836B7A8-1C7E-4112-AEBE-3BA7FDE4F3DB}"/>
    <cellStyle name="20% - Accent4 25" xfId="878" xr:uid="{6A3EAB62-630E-4352-85D0-059111CEBA6F}"/>
    <cellStyle name="20% - Accent4 26" xfId="891" xr:uid="{807C2F48-A1DA-4B1D-94C0-E631B3DCD10E}"/>
    <cellStyle name="20% - Accent4 27" xfId="904" xr:uid="{6E79A76D-23FB-4DBD-9B76-CB1B1A410059}"/>
    <cellStyle name="20% - Accent4 28" xfId="917" xr:uid="{FE0EF7A5-7B23-4AD5-AA73-96D91B8693E6}"/>
    <cellStyle name="20% - Accent4 29" xfId="930" xr:uid="{BC2224F4-B1B2-4C1B-9B19-234206231A00}"/>
    <cellStyle name="20% - Accent4 3" xfId="218" xr:uid="{93FB92EF-E0FA-41B7-A6B9-CF8A357C1E5A}"/>
    <cellStyle name="20% - Accent4 3 2" xfId="585" xr:uid="{351740E6-2174-47A2-872F-C5B246F9FD80}"/>
    <cellStyle name="20% - Accent4 30" xfId="945" xr:uid="{59121E74-7337-43B4-89FB-795DEF56D0BC}"/>
    <cellStyle name="20% - Accent4 31" xfId="958" xr:uid="{6C997C1D-670A-4D1A-BABF-304E3B468AC8}"/>
    <cellStyle name="20% - Accent4 32" xfId="971" xr:uid="{793B537D-579C-4D16-810A-10ECC84BFA39}"/>
    <cellStyle name="20% - Accent4 33" xfId="984" xr:uid="{A24E3E28-5632-4E63-B80A-7F8D234656CD}"/>
    <cellStyle name="20% - Accent4 34" xfId="997" xr:uid="{F75AF287-1C4D-4BF6-A10E-812CFDB1D0D4}"/>
    <cellStyle name="20% - Accent4 35" xfId="1010" xr:uid="{7FF7ACC0-C123-4681-B86F-79F244D4F0BC}"/>
    <cellStyle name="20% - Accent4 36" xfId="1023" xr:uid="{64CB4C83-AF9F-4043-AA33-1DEEFFADA44D}"/>
    <cellStyle name="20% - Accent4 37" xfId="1042" xr:uid="{65CEBF13-205E-4AA6-8636-1CBC3CFDDD9B}"/>
    <cellStyle name="20% - Accent4 38" xfId="1062" xr:uid="{FEB3E92D-7B2E-4C1E-8653-0FE170E16958}"/>
    <cellStyle name="20% - Accent4 39" xfId="550" xr:uid="{58003BAC-9DA7-422F-B6CE-70CDC972521D}"/>
    <cellStyle name="20% - Accent4 4" xfId="231" xr:uid="{C802B89D-0762-4957-9333-B49D6D03BE59}"/>
    <cellStyle name="20% - Accent4 4 2" xfId="598" xr:uid="{1184DDC4-C010-4552-929E-CD97331E3459}"/>
    <cellStyle name="20% - Accent4 40" xfId="1081" xr:uid="{0D94CB22-4476-49DB-8A58-974791D5BD06}"/>
    <cellStyle name="20% - Accent4 5" xfId="244" xr:uid="{3EFFC0A0-952B-462A-B7C9-2D68518EB9BF}"/>
    <cellStyle name="20% - Accent4 5 2" xfId="611" xr:uid="{CF24D462-37B2-44F9-8485-3D6148BBCFCB}"/>
    <cellStyle name="20% - Accent4 6" xfId="257" xr:uid="{02F56271-2C6B-43DF-A74D-92FD515C1605}"/>
    <cellStyle name="20% - Accent4 6 2" xfId="624" xr:uid="{9B0BAB3A-2B43-4900-9FAC-9D2E30D98BA2}"/>
    <cellStyle name="20% - Accent4 7" xfId="273" xr:uid="{9120AFD1-4B70-4A70-A767-BB8EF0252353}"/>
    <cellStyle name="20% - Accent4 7 2" xfId="639" xr:uid="{A0C0B136-AF71-4662-AB11-333FB9B62628}"/>
    <cellStyle name="20% - Accent4 8" xfId="287" xr:uid="{E75D7B88-FB88-4614-8320-76A76A9CFD05}"/>
    <cellStyle name="20% - Accent4 8 2" xfId="653" xr:uid="{0B781609-F5B9-4D30-B357-FFA6E2B4FDF9}"/>
    <cellStyle name="20% - Accent4 9" xfId="300" xr:uid="{7FCC3309-AFD2-4D42-8140-B50CE6ED3FAA}"/>
    <cellStyle name="20% - Accent4 9 2" xfId="666" xr:uid="{5094C1D2-6032-44ED-9D14-250003075BC9}"/>
    <cellStyle name="20% - Accent5" xfId="38" builtinId="46" customBuiltin="1"/>
    <cellStyle name="20% - Accent5 10" xfId="315" xr:uid="{92CF347D-D1EB-4709-91AD-EE15C7963446}"/>
    <cellStyle name="20% - Accent5 10 2" xfId="681" xr:uid="{F0AB8930-D749-4AF3-88AA-E0466D23007E}"/>
    <cellStyle name="20% - Accent5 11" xfId="328" xr:uid="{16C3B6CA-6B6D-4AD4-B4A4-220C2B3461B7}"/>
    <cellStyle name="20% - Accent5 11 2" xfId="694" xr:uid="{537608E7-45E3-4ED8-8608-FFEC2223349A}"/>
    <cellStyle name="20% - Accent5 12" xfId="341" xr:uid="{BDA9AD18-A2E3-49B4-A0F9-541F7D43124A}"/>
    <cellStyle name="20% - Accent5 12 2" xfId="707" xr:uid="{9F39A598-5825-4D39-85D8-DFF5946E5F01}"/>
    <cellStyle name="20% - Accent5 13" xfId="354" xr:uid="{215722C5-ADA4-412E-8C2A-662E183AE28E}"/>
    <cellStyle name="20% - Accent5 13 2" xfId="722" xr:uid="{A9C85D78-5198-4C78-BB7D-85F74967E59B}"/>
    <cellStyle name="20% - Accent5 14" xfId="367" xr:uid="{024E5C9D-AC50-44CD-918C-998A169F6ADF}"/>
    <cellStyle name="20% - Accent5 14 2" xfId="735" xr:uid="{B1BEC0E0-E9C4-4A24-91D3-8912DAD6BFEB}"/>
    <cellStyle name="20% - Accent5 15" xfId="380" xr:uid="{BC008453-9E4F-4B11-BE78-6D4BA2B36207}"/>
    <cellStyle name="20% - Accent5 15 2" xfId="748" xr:uid="{ED57DAA5-D9E0-4775-AA0B-F3957903A01D}"/>
    <cellStyle name="20% - Accent5 16" xfId="393" xr:uid="{A8803E7F-5057-403E-848B-7D28FEFC37E2}"/>
    <cellStyle name="20% - Accent5 16 2" xfId="761" xr:uid="{4A5657FD-B102-4736-9036-0EC458227B3F}"/>
    <cellStyle name="20% - Accent5 17" xfId="406" xr:uid="{B79E728F-EB31-4EDF-8B78-73BAE42C85C9}"/>
    <cellStyle name="20% - Accent5 17 2" xfId="774" xr:uid="{F4832471-FF04-463E-8183-24DA692D973F}"/>
    <cellStyle name="20% - Accent5 18" xfId="419" xr:uid="{B4D444AA-AFB9-4D1C-BF81-C9297D5AD7D2}"/>
    <cellStyle name="20% - Accent5 18 2" xfId="787" xr:uid="{B4AFA3F9-3252-40A1-B61D-02A2B7E11C54}"/>
    <cellStyle name="20% - Accent5 19" xfId="432" xr:uid="{E3ECC07A-871F-460F-937F-2446C140A644}"/>
    <cellStyle name="20% - Accent5 19 2" xfId="800" xr:uid="{4AFD5283-A958-4A76-9B10-8011A6BB6E5C}"/>
    <cellStyle name="20% - Accent5 2" xfId="204" xr:uid="{19F3F686-5D4F-4EA6-B46F-957ED752565A}"/>
    <cellStyle name="20% - Accent5 2 2" xfId="572" xr:uid="{FBEB3086-984E-4EF8-A097-B7B66ACCB567}"/>
    <cellStyle name="20% - Accent5 20" xfId="445" xr:uid="{98A25128-1240-4098-A6AC-12582F119DB2}"/>
    <cellStyle name="20% - Accent5 20 2" xfId="813" xr:uid="{17B34617-9E1E-4900-B4AF-6D05C11F0B02}"/>
    <cellStyle name="20% - Accent5 21" xfId="467" xr:uid="{E90A1814-3445-4473-8BC4-FFFD275BA24F}"/>
    <cellStyle name="20% - Accent5 21 2" xfId="827" xr:uid="{C6357FDC-B42A-4223-B3B6-E8CF1B5D00EF}"/>
    <cellStyle name="20% - Accent5 22" xfId="486" xr:uid="{CA90F796-E850-4C8C-8B48-DBAA604FBAFC}"/>
    <cellStyle name="20% - Accent5 22 2" xfId="841" xr:uid="{CAEA7153-F7E2-4AE9-B19C-7ED56D066629}"/>
    <cellStyle name="20% - Accent5 23" xfId="501" xr:uid="{F0D8013A-4610-4B85-856A-76606736D761}"/>
    <cellStyle name="20% - Accent5 23 2" xfId="854" xr:uid="{C35F011B-E09B-47E6-A457-29E8644AF1D3}"/>
    <cellStyle name="20% - Accent5 24" xfId="518" xr:uid="{2FD88420-A733-4F7B-918D-4F3264EDF287}"/>
    <cellStyle name="20% - Accent5 24 2" xfId="867" xr:uid="{0BB05AF7-BDE5-4C0D-8EDA-7212E163D4E5}"/>
    <cellStyle name="20% - Accent5 25" xfId="880" xr:uid="{71F9771E-1F3A-4746-888F-7BA6A6AC4427}"/>
    <cellStyle name="20% - Accent5 26" xfId="893" xr:uid="{32631031-9DBC-4ABE-8AC6-772A3DE712D8}"/>
    <cellStyle name="20% - Accent5 27" xfId="906" xr:uid="{E4BEE757-E625-48DF-B0CA-F5CEBDCFEFA4}"/>
    <cellStyle name="20% - Accent5 28" xfId="919" xr:uid="{DF4B0B92-5EF9-4AF7-BB3C-81993811ED8F}"/>
    <cellStyle name="20% - Accent5 29" xfId="932" xr:uid="{E45AC77F-95F6-4B7C-AC85-19468A2A867E}"/>
    <cellStyle name="20% - Accent5 3" xfId="220" xr:uid="{099075A9-E9AA-42D3-A999-5F050371230A}"/>
    <cellStyle name="20% - Accent5 3 2" xfId="587" xr:uid="{05D73953-4E7F-4594-9B5B-EB0AFFAC1F6F}"/>
    <cellStyle name="20% - Accent5 30" xfId="947" xr:uid="{14F44ABA-ED7B-47BF-81B7-3FC7C17AA99A}"/>
    <cellStyle name="20% - Accent5 31" xfId="960" xr:uid="{4AA1C631-B4DA-4C72-90B8-139B49EAC30C}"/>
    <cellStyle name="20% - Accent5 32" xfId="973" xr:uid="{B68A5767-E979-4011-8BC4-8AA5963EDB18}"/>
    <cellStyle name="20% - Accent5 33" xfId="986" xr:uid="{ACA5CC59-48A3-4038-A8DF-02841089FCB3}"/>
    <cellStyle name="20% - Accent5 34" xfId="999" xr:uid="{DCB7F49D-DC2E-41B6-B56C-4FB7562C722E}"/>
    <cellStyle name="20% - Accent5 35" xfId="1012" xr:uid="{34BB7F92-461A-4F9A-9A45-94DD3A7843F8}"/>
    <cellStyle name="20% - Accent5 36" xfId="1025" xr:uid="{A5460241-4776-4B9D-BD19-F412D4B9FBA5}"/>
    <cellStyle name="20% - Accent5 37" xfId="1045" xr:uid="{CB25C75E-5BA6-4727-9954-0AA23639C518}"/>
    <cellStyle name="20% - Accent5 38" xfId="1065" xr:uid="{9ACD5AFA-E064-41FD-9665-491DD19CFC02}"/>
    <cellStyle name="20% - Accent5 39" xfId="552" xr:uid="{F07F91DA-7C41-46C8-B246-E1971F8F8D59}"/>
    <cellStyle name="20% - Accent5 4" xfId="233" xr:uid="{E246A947-1FFB-4B8F-AD34-65D0F0212CDF}"/>
    <cellStyle name="20% - Accent5 4 2" xfId="600" xr:uid="{D843C72A-3B46-4AD7-86EF-A92BAF75EFFF}"/>
    <cellStyle name="20% - Accent5 40" xfId="1084" xr:uid="{F74D81F6-F30A-4CD4-BD2A-3FF0CA9E75EB}"/>
    <cellStyle name="20% - Accent5 5" xfId="246" xr:uid="{B125A506-6956-4172-AB59-1BE65DD3FCAD}"/>
    <cellStyle name="20% - Accent5 5 2" xfId="613" xr:uid="{219104E8-89BE-4CCA-AD2F-3B493617A508}"/>
    <cellStyle name="20% - Accent5 6" xfId="259" xr:uid="{9F7BBF22-1E11-4FDC-9B3E-F5C797087298}"/>
    <cellStyle name="20% - Accent5 6 2" xfId="626" xr:uid="{6D8AFDC9-432F-4D95-8332-709F5C32C9D1}"/>
    <cellStyle name="20% - Accent5 7" xfId="275" xr:uid="{AB35BA56-3CAE-4AAB-A189-58BB8B6E952D}"/>
    <cellStyle name="20% - Accent5 7 2" xfId="641" xr:uid="{600C160B-57D7-4C5A-9920-E60B658E6D2F}"/>
    <cellStyle name="20% - Accent5 8" xfId="289" xr:uid="{D315382B-4F06-478E-923C-3AE73CEC558F}"/>
    <cellStyle name="20% - Accent5 8 2" xfId="655" xr:uid="{444CE079-283F-43A4-B062-861B57FB5BC8}"/>
    <cellStyle name="20% - Accent5 9" xfId="302" xr:uid="{6DF644D8-11DD-49F5-92C8-6AB3522EFB8E}"/>
    <cellStyle name="20% - Accent5 9 2" xfId="668" xr:uid="{E54BF90F-8D9E-41B9-B385-E9FD4CA07DDC}"/>
    <cellStyle name="20% - Accent6" xfId="41" builtinId="50" customBuiltin="1"/>
    <cellStyle name="20% - Accent6 10" xfId="317" xr:uid="{D7CC8194-6FFA-4524-8B0E-6AB77FF68D60}"/>
    <cellStyle name="20% - Accent6 10 2" xfId="683" xr:uid="{C060A63B-1FD4-408B-AFB2-FCE320A796C7}"/>
    <cellStyle name="20% - Accent6 11" xfId="330" xr:uid="{642DA730-70B2-4314-8C26-EC43F50AE4F6}"/>
    <cellStyle name="20% - Accent6 11 2" xfId="696" xr:uid="{3BD54F2A-84A5-4C54-9161-90E21B5F7FAA}"/>
    <cellStyle name="20% - Accent6 12" xfId="343" xr:uid="{BF97856C-D22D-40FA-9EE1-FCC01B900A02}"/>
    <cellStyle name="20% - Accent6 12 2" xfId="709" xr:uid="{BF62B700-E15A-4A2F-B096-8DAA0962BCB5}"/>
    <cellStyle name="20% - Accent6 13" xfId="356" xr:uid="{083165D5-24D0-4D3A-8B9E-C239102FE826}"/>
    <cellStyle name="20% - Accent6 13 2" xfId="724" xr:uid="{4D3C4BC4-0CBB-43D5-B5D1-0910A16163A1}"/>
    <cellStyle name="20% - Accent6 14" xfId="369" xr:uid="{E4BE3DB0-C25E-4E91-B7C6-56BB67C1CCC8}"/>
    <cellStyle name="20% - Accent6 14 2" xfId="737" xr:uid="{0A467F50-4585-487D-AA43-16E1B714DD90}"/>
    <cellStyle name="20% - Accent6 15" xfId="382" xr:uid="{AD7B1023-A4D7-4E91-9599-11AD2398577A}"/>
    <cellStyle name="20% - Accent6 15 2" xfId="750" xr:uid="{1E0A7E6C-9F45-4096-A4F7-67910A771443}"/>
    <cellStyle name="20% - Accent6 16" xfId="395" xr:uid="{1DD3A57D-234A-4E47-B840-BF1FD8906CE1}"/>
    <cellStyle name="20% - Accent6 16 2" xfId="763" xr:uid="{4AA2C881-28F7-4E31-832E-F8A178BA54EE}"/>
    <cellStyle name="20% - Accent6 17" xfId="408" xr:uid="{C2F5403D-8B24-4B75-8B24-DF59CD1689FD}"/>
    <cellStyle name="20% - Accent6 17 2" xfId="776" xr:uid="{0AD9971C-D4CC-4B89-AC3B-2733B4BDF8CA}"/>
    <cellStyle name="20% - Accent6 18" xfId="421" xr:uid="{AF1F3D11-A2BB-4002-98EB-36180A66C4F5}"/>
    <cellStyle name="20% - Accent6 18 2" xfId="789" xr:uid="{D2E42D79-CA34-4A48-A98B-E1BC92C38004}"/>
    <cellStyle name="20% - Accent6 19" xfId="434" xr:uid="{54B2DA18-F381-4DC0-9D0A-47E2250802FA}"/>
    <cellStyle name="20% - Accent6 19 2" xfId="802" xr:uid="{58F1DA92-199A-4D16-938C-1A9B1096EA69}"/>
    <cellStyle name="20% - Accent6 2" xfId="206" xr:uid="{500189B9-EE65-4A77-A06E-1AA7ED355301}"/>
    <cellStyle name="20% - Accent6 2 2" xfId="574" xr:uid="{F7B8B59A-DC8C-41B9-8232-D9925A96F000}"/>
    <cellStyle name="20% - Accent6 20" xfId="447" xr:uid="{24DD0FF9-226D-4619-8CCB-8437FE03E3CE}"/>
    <cellStyle name="20% - Accent6 20 2" xfId="815" xr:uid="{7DDEEC5F-6436-45E0-A7AB-27FB74D52CCF}"/>
    <cellStyle name="20% - Accent6 21" xfId="470" xr:uid="{903BE05C-C16E-4995-9D2B-E5DF2B764168}"/>
    <cellStyle name="20% - Accent6 21 2" xfId="829" xr:uid="{4072F072-544A-4281-8C37-B3BF16C00816}"/>
    <cellStyle name="20% - Accent6 22" xfId="489" xr:uid="{6266BB80-ADBF-460F-92A5-69D08DDBFCDA}"/>
    <cellStyle name="20% - Accent6 22 2" xfId="843" xr:uid="{8B9C7A57-560E-4531-AD90-4A4D2B99F868}"/>
    <cellStyle name="20% - Accent6 23" xfId="503" xr:uid="{9945203C-B101-4795-A802-F8C3D1E87980}"/>
    <cellStyle name="20% - Accent6 23 2" xfId="856" xr:uid="{DA64E6AE-6138-41A9-9A78-E6A25EB907DD}"/>
    <cellStyle name="20% - Accent6 24" xfId="521" xr:uid="{89D21FE2-F6AB-4CC0-96E0-6647C11D1463}"/>
    <cellStyle name="20% - Accent6 24 2" xfId="869" xr:uid="{E1CF26A4-DE46-4E94-8438-09036789E0A0}"/>
    <cellStyle name="20% - Accent6 25" xfId="882" xr:uid="{B9014C3D-8A31-476B-BA9D-745D9A4D4753}"/>
    <cellStyle name="20% - Accent6 26" xfId="895" xr:uid="{59234D41-956A-4D08-A020-9527A3CC459C}"/>
    <cellStyle name="20% - Accent6 27" xfId="908" xr:uid="{6BB2EE62-B8D7-4BDF-AA54-D7D8E20080F4}"/>
    <cellStyle name="20% - Accent6 28" xfId="921" xr:uid="{671068F4-08D2-41EB-B090-F8BEEF3341BF}"/>
    <cellStyle name="20% - Accent6 29" xfId="934" xr:uid="{9D528D31-4605-4E58-A04D-0EEC156A4A07}"/>
    <cellStyle name="20% - Accent6 3" xfId="222" xr:uid="{F8819E2A-F86E-4908-B0A4-CD580962251D}"/>
    <cellStyle name="20% - Accent6 3 2" xfId="589" xr:uid="{BD862799-58CD-4F85-99BD-7D110E68EE71}"/>
    <cellStyle name="20% - Accent6 30" xfId="949" xr:uid="{1095F2D1-5F9C-4983-9258-82F719892D62}"/>
    <cellStyle name="20% - Accent6 31" xfId="962" xr:uid="{BBDD4EBB-6F32-4766-80CF-B77A2454CA5E}"/>
    <cellStyle name="20% - Accent6 32" xfId="975" xr:uid="{3CA785C2-A6A9-4162-AC8D-459873E7F539}"/>
    <cellStyle name="20% - Accent6 33" xfId="988" xr:uid="{FF4B26C9-2ED5-4C83-8505-A82810B86D26}"/>
    <cellStyle name="20% - Accent6 34" xfId="1001" xr:uid="{B5D10C9F-815B-4586-A898-1F42744D2A5C}"/>
    <cellStyle name="20% - Accent6 35" xfId="1014" xr:uid="{1F8B1301-F7EB-49F3-8F46-85C69B946305}"/>
    <cellStyle name="20% - Accent6 36" xfId="1027" xr:uid="{B9044482-7E76-4BE8-B811-F477FCD3F3AB}"/>
    <cellStyle name="20% - Accent6 37" xfId="1048" xr:uid="{CB49DE5D-171A-4915-9390-96D3A1D63ED5}"/>
    <cellStyle name="20% - Accent6 38" xfId="1068" xr:uid="{6F9F8E72-C5BC-4BE1-BE8F-4DDCFD07CB95}"/>
    <cellStyle name="20% - Accent6 39" xfId="554" xr:uid="{41408FCF-7B24-4877-AD4F-F74D1D4255A5}"/>
    <cellStyle name="20% - Accent6 4" xfId="235" xr:uid="{512ED92A-5E02-4991-9201-B7B0047C10E2}"/>
    <cellStyle name="20% - Accent6 4 2" xfId="602" xr:uid="{FADAE2EF-957B-4A12-AD13-F904899BCAA2}"/>
    <cellStyle name="20% - Accent6 40" xfId="1087" xr:uid="{97FF8F5A-95B0-4490-B697-901C2D67315B}"/>
    <cellStyle name="20% - Accent6 5" xfId="248" xr:uid="{D0D06A2C-7A2B-4FF2-A422-D9073D994651}"/>
    <cellStyle name="20% - Accent6 5 2" xfId="615" xr:uid="{D91449E8-7BD8-4268-9DEC-5A8A7BBCD7F5}"/>
    <cellStyle name="20% - Accent6 6" xfId="261" xr:uid="{3EA816DC-DC59-43E4-B1B1-FCFD0E8DF707}"/>
    <cellStyle name="20% - Accent6 6 2" xfId="628" xr:uid="{0F53E5D9-BFEA-4F08-81B0-7935CC667CF7}"/>
    <cellStyle name="20% - Accent6 7" xfId="277" xr:uid="{5AE6093E-EB2D-4FAE-BE32-B0C3F540D997}"/>
    <cellStyle name="20% - Accent6 7 2" xfId="643" xr:uid="{604C6880-3143-4B33-ABF4-AAFE9AEA9255}"/>
    <cellStyle name="20% - Accent6 8" xfId="291" xr:uid="{0C1F7654-89F4-4C21-AA84-D290469AB69A}"/>
    <cellStyle name="20% - Accent6 8 2" xfId="657" xr:uid="{1A80E8C2-3D81-42CF-B125-8DA010B24594}"/>
    <cellStyle name="20% - Accent6 9" xfId="304" xr:uid="{DB298B9D-1E14-4BF2-9B46-B71C016D5C53}"/>
    <cellStyle name="20% - Accent6 9 2" xfId="670" xr:uid="{0DA2ED82-549D-4729-8E93-6979EE33A9B3}"/>
    <cellStyle name="40% - Accent1" xfId="27" builtinId="31" customBuiltin="1"/>
    <cellStyle name="40% - Accent1 10" xfId="308" xr:uid="{ECC1028E-84C5-4089-94FD-5EAC476B20D1}"/>
    <cellStyle name="40% - Accent1 10 2" xfId="674" xr:uid="{7506EAA3-A9D7-485F-9748-191B827AC963}"/>
    <cellStyle name="40% - Accent1 11" xfId="321" xr:uid="{55385318-F472-4D48-A1DA-F7065E34A663}"/>
    <cellStyle name="40% - Accent1 11 2" xfId="687" xr:uid="{5663825C-B27B-4FF8-AE04-1023F12F73CE}"/>
    <cellStyle name="40% - Accent1 12" xfId="334" xr:uid="{1666C7E1-A047-4870-8D5E-FE91DAA5866D}"/>
    <cellStyle name="40% - Accent1 12 2" xfId="700" xr:uid="{88671C2B-6BC9-4F61-9AB9-772AD885E994}"/>
    <cellStyle name="40% - Accent1 13" xfId="347" xr:uid="{A5692BDD-A0AF-4D91-8C62-E3E27CA392DF}"/>
    <cellStyle name="40% - Accent1 13 2" xfId="715" xr:uid="{09F0BE3B-21FF-4107-8DDC-89433964DA4B}"/>
    <cellStyle name="40% - Accent1 14" xfId="360" xr:uid="{1301FEE2-049D-4EA8-A2EE-7578D7B291EE}"/>
    <cellStyle name="40% - Accent1 14 2" xfId="728" xr:uid="{C706BB85-987D-48F0-BA44-B157FDB91560}"/>
    <cellStyle name="40% - Accent1 15" xfId="373" xr:uid="{10F12879-4A4C-490C-B6C2-0A01AA619328}"/>
    <cellStyle name="40% - Accent1 15 2" xfId="741" xr:uid="{E8B0D6AF-1D7B-42C4-916A-6C637DA55715}"/>
    <cellStyle name="40% - Accent1 16" xfId="386" xr:uid="{750FF19E-A457-4267-B8FB-E945EB76D2F9}"/>
    <cellStyle name="40% - Accent1 16 2" xfId="754" xr:uid="{0EF16981-F3E9-41C6-9FDA-C3803577C490}"/>
    <cellStyle name="40% - Accent1 17" xfId="399" xr:uid="{414C3446-958B-4705-81A4-AF360D1544CD}"/>
    <cellStyle name="40% - Accent1 17 2" xfId="767" xr:uid="{4F80A983-B9AB-493B-ACEC-01826C16954D}"/>
    <cellStyle name="40% - Accent1 18" xfId="412" xr:uid="{61441625-D192-4189-AF3D-7834EAF55245}"/>
    <cellStyle name="40% - Accent1 18 2" xfId="780" xr:uid="{9844EEB9-D792-419C-A5BB-C21C2FDF82AB}"/>
    <cellStyle name="40% - Accent1 19" xfId="425" xr:uid="{253E4587-747B-47F4-A68B-F97E25057FE2}"/>
    <cellStyle name="40% - Accent1 19 2" xfId="793" xr:uid="{D65A203F-6FC2-460B-AA34-6CB6A24DCC0D}"/>
    <cellStyle name="40% - Accent1 2" xfId="197" xr:uid="{BF74563E-BF62-4387-B4C6-9DE431B62E4F}"/>
    <cellStyle name="40% - Accent1 2 2" xfId="565" xr:uid="{912A34DC-FF52-47F4-BC21-DE184506A706}"/>
    <cellStyle name="40% - Accent1 20" xfId="438" xr:uid="{570D5E8A-61F0-4875-85EC-AAEC60D55FFD}"/>
    <cellStyle name="40% - Accent1 20 2" xfId="806" xr:uid="{9600B8E0-152C-4963-894F-419A5F93BFB2}"/>
    <cellStyle name="40% - Accent1 21" xfId="456" xr:uid="{8D0547F7-3D64-4F74-B247-93CF85FAFB89}"/>
    <cellStyle name="40% - Accent1 21 2" xfId="820" xr:uid="{F3E4D2EC-C315-4ABB-9FEE-0B6CC5744405}"/>
    <cellStyle name="40% - Accent1 22" xfId="475" xr:uid="{5B37ED08-2167-4834-ADC3-6187AF966A41}"/>
    <cellStyle name="40% - Accent1 22 2" xfId="834" xr:uid="{2787C068-EA88-4E43-9A2F-FDA3C3312AB0}"/>
    <cellStyle name="40% - Accent1 23" xfId="494" xr:uid="{9847A913-7FF6-4994-B6BC-1B2831E2E6B8}"/>
    <cellStyle name="40% - Accent1 23 2" xfId="847" xr:uid="{EAE7365E-F442-40A9-8959-19C1CA325562}"/>
    <cellStyle name="40% - Accent1 24" xfId="507" xr:uid="{99A8ECA4-D8F7-4017-B1AA-02C19BCE3B82}"/>
    <cellStyle name="40% - Accent1 24 2" xfId="860" xr:uid="{8E29120C-6C6B-49BE-A2B9-E243179A0228}"/>
    <cellStyle name="40% - Accent1 25" xfId="873" xr:uid="{50BF36E9-D115-4A72-BB17-3AF58B153789}"/>
    <cellStyle name="40% - Accent1 26" xfId="886" xr:uid="{9B633BE8-8454-451E-B658-83338177B170}"/>
    <cellStyle name="40% - Accent1 27" xfId="899" xr:uid="{005FEA38-115A-4D68-BFD4-35181882C451}"/>
    <cellStyle name="40% - Accent1 28" xfId="912" xr:uid="{2BA6AB1F-2193-4D1E-9478-E0F94B5D027A}"/>
    <cellStyle name="40% - Accent1 29" xfId="925" xr:uid="{F77A50FF-A01B-4A4F-8099-B2E39A708D1D}"/>
    <cellStyle name="40% - Accent1 3" xfId="213" xr:uid="{1D5ACF2D-982A-45C1-8264-287C3E6E8D65}"/>
    <cellStyle name="40% - Accent1 3 2" xfId="580" xr:uid="{3F8E4C07-15FF-47AE-8196-115F927368B2}"/>
    <cellStyle name="40% - Accent1 30" xfId="940" xr:uid="{6F7231E5-1230-4DC7-A9A4-B4556AD32826}"/>
    <cellStyle name="40% - Accent1 31" xfId="953" xr:uid="{D5E70FD4-B6C3-4A51-A8A3-9817A863F3CA}"/>
    <cellStyle name="40% - Accent1 32" xfId="966" xr:uid="{6A03F7B9-4E43-4B7A-939C-4AFFBF1C0CBA}"/>
    <cellStyle name="40% - Accent1 33" xfId="979" xr:uid="{05E6D982-0E9A-4023-BCFC-B7D89D21037A}"/>
    <cellStyle name="40% - Accent1 34" xfId="992" xr:uid="{A22CEF81-1B3C-4042-9D6A-A465367996E8}"/>
    <cellStyle name="40% - Accent1 35" xfId="1005" xr:uid="{587F025C-ABA1-4F63-A9A4-A35AA81470B6}"/>
    <cellStyle name="40% - Accent1 36" xfId="1018" xr:uid="{F939DAE5-FD29-4DED-A7A5-228B113BAFCF}"/>
    <cellStyle name="40% - Accent1 37" xfId="1034" xr:uid="{CCED4444-053F-469F-AC06-02E8CDBAE507}"/>
    <cellStyle name="40% - Accent1 38" xfId="1054" xr:uid="{55285E18-BB46-45A9-9FAA-6E9A0A41EDFD}"/>
    <cellStyle name="40% - Accent1 39" xfId="545" xr:uid="{44EB0EED-1415-44A3-82C3-1C4A08B7AC70}"/>
    <cellStyle name="40% - Accent1 4" xfId="226" xr:uid="{BC72A5EF-55DF-4855-838D-5F5445DA0184}"/>
    <cellStyle name="40% - Accent1 4 2" xfId="593" xr:uid="{B5BF3DF9-469B-45C7-BC3F-C9742EA8E7B3}"/>
    <cellStyle name="40% - Accent1 40" xfId="1073" xr:uid="{3FD8DB95-A51C-4521-A150-531C73D85FB4}"/>
    <cellStyle name="40% - Accent1 5" xfId="239" xr:uid="{981311F1-CBCF-4F7B-AE04-86272E8D206E}"/>
    <cellStyle name="40% - Accent1 5 2" xfId="606" xr:uid="{39328401-06FB-4B97-A602-63403472699A}"/>
    <cellStyle name="40% - Accent1 6" xfId="252" xr:uid="{7C27B8C0-D441-4D93-9298-7CB7A8D969D2}"/>
    <cellStyle name="40% - Accent1 6 2" xfId="619" xr:uid="{12285A4D-AFE8-4E31-BD3A-5723350FA7F8}"/>
    <cellStyle name="40% - Accent1 7" xfId="268" xr:uid="{BEFCDAD0-2D9B-4351-920B-DD4D778B401F}"/>
    <cellStyle name="40% - Accent1 7 2" xfId="634" xr:uid="{9D738E00-AE5E-414D-BF52-B0EBE8A8F6F1}"/>
    <cellStyle name="40% - Accent1 8" xfId="282" xr:uid="{BDD0B437-03D9-497F-A15F-49EC9317D13A}"/>
    <cellStyle name="40% - Accent1 8 2" xfId="648" xr:uid="{0AF2D770-7585-483D-A980-EAD85B199E90}"/>
    <cellStyle name="40% - Accent1 9" xfId="295" xr:uid="{6D046B1C-EAC7-4083-8FFD-972D240EB7B8}"/>
    <cellStyle name="40% - Accent1 9 2" xfId="661" xr:uid="{4A646569-5FBA-4ACD-9821-B33B3F7F10A2}"/>
    <cellStyle name="40% - Accent2" xfId="30" builtinId="35" customBuiltin="1"/>
    <cellStyle name="40% - Accent2 10" xfId="310" xr:uid="{98BDA824-93C4-4036-BF33-D22C8D862B35}"/>
    <cellStyle name="40% - Accent2 10 2" xfId="676" xr:uid="{DFDF24C5-9D9B-4E87-AB4B-D9D19F52E73F}"/>
    <cellStyle name="40% - Accent2 11" xfId="323" xr:uid="{8DB4B2B0-8754-48E3-9C9D-E2B7DD149015}"/>
    <cellStyle name="40% - Accent2 11 2" xfId="689" xr:uid="{7D7CFB5E-1FB5-4520-B8C8-730AF6C5CEB5}"/>
    <cellStyle name="40% - Accent2 12" xfId="336" xr:uid="{B431C14F-DAC2-4119-9FD7-9397E9B57A23}"/>
    <cellStyle name="40% - Accent2 12 2" xfId="702" xr:uid="{C05825D2-2613-4781-89F2-B7E71012907A}"/>
    <cellStyle name="40% - Accent2 13" xfId="349" xr:uid="{DEB080C0-32A5-4E0E-819B-7C0E39980A25}"/>
    <cellStyle name="40% - Accent2 13 2" xfId="717" xr:uid="{0045DCD0-DC8A-4CAE-BF9B-3F7121B4B59D}"/>
    <cellStyle name="40% - Accent2 14" xfId="362" xr:uid="{3EDCD103-778A-4ED7-BBB1-FE4948FA1455}"/>
    <cellStyle name="40% - Accent2 14 2" xfId="730" xr:uid="{85B12051-D4D1-42E9-976B-E46ED9DB9B0C}"/>
    <cellStyle name="40% - Accent2 15" xfId="375" xr:uid="{71796899-BB8C-4860-A191-FC75FCCADC84}"/>
    <cellStyle name="40% - Accent2 15 2" xfId="743" xr:uid="{3CDE092C-5546-475C-BE6D-CC6A1B7C465C}"/>
    <cellStyle name="40% - Accent2 16" xfId="388" xr:uid="{8558723A-A655-4B34-B694-33CF0736B7FD}"/>
    <cellStyle name="40% - Accent2 16 2" xfId="756" xr:uid="{AEC7FA90-29D9-4ED6-B57E-B2781FB1EC43}"/>
    <cellStyle name="40% - Accent2 17" xfId="401" xr:uid="{74C66080-3BEF-4B20-BC9C-869371850182}"/>
    <cellStyle name="40% - Accent2 17 2" xfId="769" xr:uid="{60D5CAAA-1EF1-44FA-AF8E-E691A963CBB0}"/>
    <cellStyle name="40% - Accent2 18" xfId="414" xr:uid="{60417412-3C25-4479-B703-DDA042C69358}"/>
    <cellStyle name="40% - Accent2 18 2" xfId="782" xr:uid="{B5A9C7C2-7A4F-4025-8AF3-C12864168B55}"/>
    <cellStyle name="40% - Accent2 19" xfId="427" xr:uid="{8DD42DFA-5F44-4AA7-80F9-BEE8D53A2129}"/>
    <cellStyle name="40% - Accent2 19 2" xfId="795" xr:uid="{F3C957BC-3291-4406-A186-17371FA0D65E}"/>
    <cellStyle name="40% - Accent2 2" xfId="199" xr:uid="{8195B455-F1F6-41AC-B7B4-5384008EA1AD}"/>
    <cellStyle name="40% - Accent2 2 2" xfId="567" xr:uid="{A9D9D8DD-7014-4CEE-9A34-C81E6C3CDC8F}"/>
    <cellStyle name="40% - Accent2 20" xfId="440" xr:uid="{93858870-D50B-463B-962E-0B6FFBBFAD5D}"/>
    <cellStyle name="40% - Accent2 20 2" xfId="808" xr:uid="{171D6A35-B77E-4172-8A44-9C00B57766D2}"/>
    <cellStyle name="40% - Accent2 21" xfId="459" xr:uid="{414AADB5-94F3-4F64-A489-E1A5EA818B97}"/>
    <cellStyle name="40% - Accent2 21 2" xfId="822" xr:uid="{187B9532-542F-434C-8A38-DBE0C343A27A}"/>
    <cellStyle name="40% - Accent2 22" xfId="478" xr:uid="{2F06F63F-0ECC-415E-BDA8-BC3C2D9FCE83}"/>
    <cellStyle name="40% - Accent2 22 2" xfId="836" xr:uid="{E633A071-14A6-435B-ABAF-AC8190F5CDCE}"/>
    <cellStyle name="40% - Accent2 23" xfId="496" xr:uid="{0AC27243-EDFF-4065-B903-2FB8C121EE74}"/>
    <cellStyle name="40% - Accent2 23 2" xfId="849" xr:uid="{6F4C31A7-128E-48CA-9D46-B8ACA2BA7BED}"/>
    <cellStyle name="40% - Accent2 24" xfId="510" xr:uid="{7792EDA3-A807-43A9-A1D8-0F164DF7CF30}"/>
    <cellStyle name="40% - Accent2 24 2" xfId="862" xr:uid="{913DD0C2-A562-4506-93A7-FDFC868184EC}"/>
    <cellStyle name="40% - Accent2 25" xfId="875" xr:uid="{46D3B5D1-F697-4BE6-B5DA-5204FEF35B26}"/>
    <cellStyle name="40% - Accent2 26" xfId="888" xr:uid="{7962A170-0FC8-44AC-ABE1-99DA7BFEA1B3}"/>
    <cellStyle name="40% - Accent2 27" xfId="901" xr:uid="{05696100-9CB3-48C1-9A09-3B8296032CAB}"/>
    <cellStyle name="40% - Accent2 28" xfId="914" xr:uid="{7B5E3DEF-6025-47AF-B66D-7938F9A7B9E4}"/>
    <cellStyle name="40% - Accent2 29" xfId="927" xr:uid="{72BA37DB-5670-4798-8B47-6882049CA913}"/>
    <cellStyle name="40% - Accent2 3" xfId="215" xr:uid="{904FE8BD-1E41-403D-8C58-288227587F1C}"/>
    <cellStyle name="40% - Accent2 3 2" xfId="582" xr:uid="{C19F4BCA-DE2C-4F16-8354-D48AF5F1F037}"/>
    <cellStyle name="40% - Accent2 30" xfId="942" xr:uid="{4FBCCBC7-DC22-4F01-BC89-DF5188E1CFB4}"/>
    <cellStyle name="40% - Accent2 31" xfId="955" xr:uid="{BF86BF69-5FF1-4EF8-A6AC-DA0DEEC0EE58}"/>
    <cellStyle name="40% - Accent2 32" xfId="968" xr:uid="{D85E9419-AA5E-4FF2-AB1E-6BB44F43C5E0}"/>
    <cellStyle name="40% - Accent2 33" xfId="981" xr:uid="{041CB06E-C785-4B6C-8DCA-30F1F490ADFF}"/>
    <cellStyle name="40% - Accent2 34" xfId="994" xr:uid="{98929D8A-A66A-48E5-B21A-784C48C5490A}"/>
    <cellStyle name="40% - Accent2 35" xfId="1007" xr:uid="{EBDFB5B7-9365-444A-A84A-1DA66CE98E0D}"/>
    <cellStyle name="40% - Accent2 36" xfId="1020" xr:uid="{69E27880-77E4-4406-A011-CD366247AC65}"/>
    <cellStyle name="40% - Accent2 37" xfId="1037" xr:uid="{7C96D054-7DCC-4EBF-9ECF-822E97178E34}"/>
    <cellStyle name="40% - Accent2 38" xfId="1057" xr:uid="{4575426F-5671-47E5-AE32-3BD49C8371CA}"/>
    <cellStyle name="40% - Accent2 39" xfId="547" xr:uid="{9F785C36-D242-4D9A-832F-A43906442E48}"/>
    <cellStyle name="40% - Accent2 4" xfId="228" xr:uid="{2473BA99-30F1-493E-9532-E5FAFE4F5A53}"/>
    <cellStyle name="40% - Accent2 4 2" xfId="595" xr:uid="{BF2E7E15-F17D-4F3F-9326-E4A4B28F444D}"/>
    <cellStyle name="40% - Accent2 40" xfId="1076" xr:uid="{8C40E91B-BC14-422D-8DD0-71E9A66056F0}"/>
    <cellStyle name="40% - Accent2 5" xfId="241" xr:uid="{4945D97B-0205-4D00-B210-9C6012EC91C4}"/>
    <cellStyle name="40% - Accent2 5 2" xfId="608" xr:uid="{0D286DFF-1094-4B7E-94BC-195BEB112F9C}"/>
    <cellStyle name="40% - Accent2 6" xfId="254" xr:uid="{1E5F059E-125E-44D6-8D8C-FAA7A8F37C76}"/>
    <cellStyle name="40% - Accent2 6 2" xfId="621" xr:uid="{32FCB253-5EB0-4F29-B3AE-C7C43084B16E}"/>
    <cellStyle name="40% - Accent2 7" xfId="270" xr:uid="{16BDA0C3-23FD-4475-AEEB-5D7E496B74C0}"/>
    <cellStyle name="40% - Accent2 7 2" xfId="636" xr:uid="{2E4A77D9-E373-4682-B6A3-3D631F4B3715}"/>
    <cellStyle name="40% - Accent2 8" xfId="284" xr:uid="{5339B42F-AB17-415D-AB43-57B2A76AED23}"/>
    <cellStyle name="40% - Accent2 8 2" xfId="650" xr:uid="{2C02DD8D-4624-40F7-96B5-D76C6DDCC0A3}"/>
    <cellStyle name="40% - Accent2 9" xfId="297" xr:uid="{6C117846-E175-4670-BC31-D6F3F9B4549A}"/>
    <cellStyle name="40% - Accent2 9 2" xfId="663" xr:uid="{C3E6E622-A3D0-478A-B0FA-21AC1584A4C0}"/>
    <cellStyle name="40% - Accent3" xfId="33" builtinId="39" customBuiltin="1"/>
    <cellStyle name="40% - Accent3 10" xfId="312" xr:uid="{3704074D-8E7A-4BE1-AC30-4643E63CD590}"/>
    <cellStyle name="40% - Accent3 10 2" xfId="678" xr:uid="{3856CD22-D399-4C6B-9E0A-3E7835761AFE}"/>
    <cellStyle name="40% - Accent3 11" xfId="325" xr:uid="{A9DB63DA-B909-428E-A049-BFDB9EDF4210}"/>
    <cellStyle name="40% - Accent3 11 2" xfId="691" xr:uid="{FCD746DC-57C3-4EF8-8261-7F1F76EAAEA0}"/>
    <cellStyle name="40% - Accent3 12" xfId="338" xr:uid="{7B30323C-59FA-437D-939F-6952CFD60DDA}"/>
    <cellStyle name="40% - Accent3 12 2" xfId="704" xr:uid="{35236A33-E852-4BB3-B2BE-0AD16771BB0E}"/>
    <cellStyle name="40% - Accent3 13" xfId="351" xr:uid="{12D887E6-4215-4A2A-9105-5823EFF297BA}"/>
    <cellStyle name="40% - Accent3 13 2" xfId="719" xr:uid="{AC77D011-B288-4456-BE6A-A220B65246DA}"/>
    <cellStyle name="40% - Accent3 14" xfId="364" xr:uid="{8ADC6475-1F12-481E-9D1A-0600EEE77070}"/>
    <cellStyle name="40% - Accent3 14 2" xfId="732" xr:uid="{4A4F8A87-642C-4580-A705-E5FC5D3ADF5B}"/>
    <cellStyle name="40% - Accent3 15" xfId="377" xr:uid="{1EE69D46-E8E4-40E6-87B2-21808D067BA1}"/>
    <cellStyle name="40% - Accent3 15 2" xfId="745" xr:uid="{FEA7830C-2501-4829-BB4F-C08347F3B56D}"/>
    <cellStyle name="40% - Accent3 16" xfId="390" xr:uid="{D2C77322-7CE8-48DC-B8EF-02DA2A68A0F6}"/>
    <cellStyle name="40% - Accent3 16 2" xfId="758" xr:uid="{ED567B19-1C52-4380-AD41-4101E63B6050}"/>
    <cellStyle name="40% - Accent3 17" xfId="403" xr:uid="{3658C451-D255-4FE7-A11D-D775E46439B1}"/>
    <cellStyle name="40% - Accent3 17 2" xfId="771" xr:uid="{DBE6D5A9-C5F6-4358-A0B8-3FEAA7758C48}"/>
    <cellStyle name="40% - Accent3 18" xfId="416" xr:uid="{DE5EBB45-B303-4B04-8BFB-C665576D8E40}"/>
    <cellStyle name="40% - Accent3 18 2" xfId="784" xr:uid="{0F5898B1-3BBF-4184-B707-6794618A3F39}"/>
    <cellStyle name="40% - Accent3 19" xfId="429" xr:uid="{0D124364-9290-418A-9BE5-C7BFB680C950}"/>
    <cellStyle name="40% - Accent3 19 2" xfId="797" xr:uid="{4DA3EEA1-845A-4E7F-B93D-8E78F2E43A1F}"/>
    <cellStyle name="40% - Accent3 2" xfId="201" xr:uid="{E255F0B3-25EB-4840-A16F-DD77EAB4779F}"/>
    <cellStyle name="40% - Accent3 2 2" xfId="569" xr:uid="{6BF951AD-6786-489D-A5D6-84D976BB5842}"/>
    <cellStyle name="40% - Accent3 20" xfId="442" xr:uid="{957119D9-2FAE-43D8-AB10-9FE6C0EB89AC}"/>
    <cellStyle name="40% - Accent3 20 2" xfId="810" xr:uid="{AAC2B404-5F04-4D33-BA12-E476578FC197}"/>
    <cellStyle name="40% - Accent3 21" xfId="462" xr:uid="{6A04371F-660A-4572-A628-C4ACDC4A0AF3}"/>
    <cellStyle name="40% - Accent3 21 2" xfId="824" xr:uid="{EB0B81E3-21E6-4849-A57A-32CE8EB04536}"/>
    <cellStyle name="40% - Accent3 22" xfId="481" xr:uid="{0FE0935D-F80B-4FB5-95E6-4519D763ABB6}"/>
    <cellStyle name="40% - Accent3 22 2" xfId="838" xr:uid="{C7E4F3E1-E1EF-4D8A-832D-5A455D70AEC0}"/>
    <cellStyle name="40% - Accent3 23" xfId="498" xr:uid="{74946A4E-F955-4253-A036-DF970F2EEEC8}"/>
    <cellStyle name="40% - Accent3 23 2" xfId="851" xr:uid="{EDF58481-A51C-4C95-AFE4-6C0683FAD043}"/>
    <cellStyle name="40% - Accent3 24" xfId="513" xr:uid="{39FF140B-81A7-4746-AA6D-7B1D22F63BB0}"/>
    <cellStyle name="40% - Accent3 24 2" xfId="864" xr:uid="{D7AEF3F6-C2CC-425F-A42A-C5A2639C728B}"/>
    <cellStyle name="40% - Accent3 25" xfId="877" xr:uid="{B5C22A3F-561A-43C8-833F-479008F43C9A}"/>
    <cellStyle name="40% - Accent3 26" xfId="890" xr:uid="{DDE20951-A04D-40E9-BDA1-78CD7C674F0B}"/>
    <cellStyle name="40% - Accent3 27" xfId="903" xr:uid="{C4D6FF09-4094-443F-A3C7-EFCC121035CB}"/>
    <cellStyle name="40% - Accent3 28" xfId="916" xr:uid="{B05EADFE-896A-4224-9222-1A7ED5D10B65}"/>
    <cellStyle name="40% - Accent3 29" xfId="929" xr:uid="{69A1AF5E-39F0-4636-A719-BF376D0B4F09}"/>
    <cellStyle name="40% - Accent3 3" xfId="217" xr:uid="{4563F723-C283-4C33-8544-83E8EF4312C7}"/>
    <cellStyle name="40% - Accent3 3 2" xfId="584" xr:uid="{19AAD83E-4C0D-4625-BA7A-2921D1D893EA}"/>
    <cellStyle name="40% - Accent3 30" xfId="944" xr:uid="{1EC064C7-E77E-448C-A8DC-4CD3678DFE6D}"/>
    <cellStyle name="40% - Accent3 31" xfId="957" xr:uid="{F881A30E-1425-43AF-965D-7ADEB2FA8783}"/>
    <cellStyle name="40% - Accent3 32" xfId="970" xr:uid="{24CCE2BB-6967-426F-9179-589C3D5F9B30}"/>
    <cellStyle name="40% - Accent3 33" xfId="983" xr:uid="{DBD73D7C-7D63-463F-880D-0A921A846D37}"/>
    <cellStyle name="40% - Accent3 34" xfId="996" xr:uid="{2A14D629-BB65-47CD-B503-4019EF79FFDF}"/>
    <cellStyle name="40% - Accent3 35" xfId="1009" xr:uid="{2BEC3A47-365C-4C6B-B7AF-1033BCD18BEE}"/>
    <cellStyle name="40% - Accent3 36" xfId="1022" xr:uid="{AFBC1F7D-279F-4B05-AA30-FCB41DAB1AD0}"/>
    <cellStyle name="40% - Accent3 37" xfId="1040" xr:uid="{06086B62-B06B-45B4-8285-2A754BD279CC}"/>
    <cellStyle name="40% - Accent3 38" xfId="1060" xr:uid="{C97FA3A5-C8C6-47FE-B819-BEB46B19E365}"/>
    <cellStyle name="40% - Accent3 39" xfId="549" xr:uid="{704A1537-E2FA-4149-9D78-A912869FE893}"/>
    <cellStyle name="40% - Accent3 4" xfId="230" xr:uid="{C917E7C5-DF27-4BB5-B594-706820152C9A}"/>
    <cellStyle name="40% - Accent3 4 2" xfId="597" xr:uid="{313CECF2-EAD9-41A8-A00D-03BBB69BB5DD}"/>
    <cellStyle name="40% - Accent3 40" xfId="1079" xr:uid="{C81C1990-5C38-49E8-AF7B-BAA417695B54}"/>
    <cellStyle name="40% - Accent3 5" xfId="243" xr:uid="{5453D556-855F-46B3-99D7-E2F740829EDC}"/>
    <cellStyle name="40% - Accent3 5 2" xfId="610" xr:uid="{D0F55DFD-84E5-4F73-B8F4-94907C9EB3C7}"/>
    <cellStyle name="40% - Accent3 6" xfId="256" xr:uid="{5E2EEBC6-160D-438C-AEB1-76EC7B2C3EF0}"/>
    <cellStyle name="40% - Accent3 6 2" xfId="623" xr:uid="{3B0B94BA-8B4B-45E7-AF25-B779FA518906}"/>
    <cellStyle name="40% - Accent3 7" xfId="272" xr:uid="{D9B38A13-7CC9-4FE8-8E5E-9E3BB3D8DA05}"/>
    <cellStyle name="40% - Accent3 7 2" xfId="638" xr:uid="{62127333-7F67-4779-9B59-A90FDB76AB0C}"/>
    <cellStyle name="40% - Accent3 8" xfId="286" xr:uid="{FA0FBE69-9DD0-4CA7-8BF9-90BBECC6CA3D}"/>
    <cellStyle name="40% - Accent3 8 2" xfId="652" xr:uid="{E3B025FB-8AFB-4DE1-A895-9A36AD23A9C2}"/>
    <cellStyle name="40% - Accent3 9" xfId="299" xr:uid="{E32A76DD-567B-438A-BD7E-ACDA3B8DB650}"/>
    <cellStyle name="40% - Accent3 9 2" xfId="665" xr:uid="{09377C9D-C68F-4BE5-97E2-E9F31D0E10AC}"/>
    <cellStyle name="40% - Accent4" xfId="36" builtinId="43" customBuiltin="1"/>
    <cellStyle name="40% - Accent4 10" xfId="314" xr:uid="{DB76F839-28E6-45B5-A0CD-5064B77EAA47}"/>
    <cellStyle name="40% - Accent4 10 2" xfId="680" xr:uid="{0C2F143A-8713-4011-A6F0-9E17B1BF55E3}"/>
    <cellStyle name="40% - Accent4 11" xfId="327" xr:uid="{23F4DD07-7F3F-4115-BC5C-9E1F6D3DAE64}"/>
    <cellStyle name="40% - Accent4 11 2" xfId="693" xr:uid="{5886E227-22A7-4EAD-8B15-8FAE44D58490}"/>
    <cellStyle name="40% - Accent4 12" xfId="340" xr:uid="{9E13445F-046A-4DB9-B758-EA08EA0CE977}"/>
    <cellStyle name="40% - Accent4 12 2" xfId="706" xr:uid="{F20617CA-1FA4-4541-9CA5-FA601D42C610}"/>
    <cellStyle name="40% - Accent4 13" xfId="353" xr:uid="{DB2267E5-77E9-4F3E-A6BB-4DF0F172478B}"/>
    <cellStyle name="40% - Accent4 13 2" xfId="721" xr:uid="{60ED18D1-72A5-4CE3-AE1C-6E31140054EE}"/>
    <cellStyle name="40% - Accent4 14" xfId="366" xr:uid="{6CE972B3-225A-46A1-9E24-613A20A4B638}"/>
    <cellStyle name="40% - Accent4 14 2" xfId="734" xr:uid="{BAFB03D6-29B6-4E47-84F2-1FCB3CB65962}"/>
    <cellStyle name="40% - Accent4 15" xfId="379" xr:uid="{C46CABFB-FA63-431B-A32E-1527DFB8FDD4}"/>
    <cellStyle name="40% - Accent4 15 2" xfId="747" xr:uid="{C48EF9BB-349E-43C4-B365-BCE3ABB09287}"/>
    <cellStyle name="40% - Accent4 16" xfId="392" xr:uid="{9F0F353A-16CF-409F-8D04-88C881A3DF16}"/>
    <cellStyle name="40% - Accent4 16 2" xfId="760" xr:uid="{CA01D78A-9498-4AC6-BA4D-8450C59484C3}"/>
    <cellStyle name="40% - Accent4 17" xfId="405" xr:uid="{040F2F29-F712-473F-BFAB-A168ED1581CD}"/>
    <cellStyle name="40% - Accent4 17 2" xfId="773" xr:uid="{55B5C244-9DA5-44CD-9FAF-3D9D27FE1CAB}"/>
    <cellStyle name="40% - Accent4 18" xfId="418" xr:uid="{CC70EF08-9416-4139-9197-097098AAD000}"/>
    <cellStyle name="40% - Accent4 18 2" xfId="786" xr:uid="{EEFA92C5-DCCA-496F-81E5-16F9E83D74D1}"/>
    <cellStyle name="40% - Accent4 19" xfId="431" xr:uid="{1A29A922-4743-480A-B867-F57E121422C2}"/>
    <cellStyle name="40% - Accent4 19 2" xfId="799" xr:uid="{577FB243-3CCC-45B5-B3A7-37201C071C20}"/>
    <cellStyle name="40% - Accent4 2" xfId="203" xr:uid="{CA1C2A33-B08B-41FD-9D63-FA6FE870D1CD}"/>
    <cellStyle name="40% - Accent4 2 2" xfId="571" xr:uid="{DF6138DE-4046-4F8B-9511-5DF4F56A99E7}"/>
    <cellStyle name="40% - Accent4 20" xfId="444" xr:uid="{01BA3688-F401-480A-96C4-B1DE42F01A70}"/>
    <cellStyle name="40% - Accent4 20 2" xfId="812" xr:uid="{C083FBAE-DEBC-49C5-8332-C60F56C33BF5}"/>
    <cellStyle name="40% - Accent4 21" xfId="465" xr:uid="{948BBB0D-981E-40E2-A754-A3898EF93BC7}"/>
    <cellStyle name="40% - Accent4 21 2" xfId="826" xr:uid="{8295AC8F-6C0F-4E7F-AB35-1E511DA1A4DE}"/>
    <cellStyle name="40% - Accent4 22" xfId="484" xr:uid="{12F75099-EDB5-4C25-805E-645C58FCE5A0}"/>
    <cellStyle name="40% - Accent4 22 2" xfId="840" xr:uid="{901E0E9D-AA28-4DD2-AFA7-797F9F103750}"/>
    <cellStyle name="40% - Accent4 23" xfId="500" xr:uid="{1C3844BC-BD69-49D0-BAEF-B02E225C42BA}"/>
    <cellStyle name="40% - Accent4 23 2" xfId="853" xr:uid="{EF338044-F44A-40ED-8FB9-E5CB0991503C}"/>
    <cellStyle name="40% - Accent4 24" xfId="516" xr:uid="{3CDCA0BA-9B97-4087-89FB-0BC37E61D472}"/>
    <cellStyle name="40% - Accent4 24 2" xfId="866" xr:uid="{AFF0E52E-29A1-45E9-BA3F-3773EDAF5D01}"/>
    <cellStyle name="40% - Accent4 25" xfId="879" xr:uid="{A2ED5742-8108-45B5-A1B8-9596D59A4AE3}"/>
    <cellStyle name="40% - Accent4 26" xfId="892" xr:uid="{413F9181-9589-490A-BB89-B88688FC8723}"/>
    <cellStyle name="40% - Accent4 27" xfId="905" xr:uid="{582C0BD0-D455-4AAC-8626-10387D49F94F}"/>
    <cellStyle name="40% - Accent4 28" xfId="918" xr:uid="{45FECD4C-16B3-47D9-9043-9070C9C02E0B}"/>
    <cellStyle name="40% - Accent4 29" xfId="931" xr:uid="{C9A314BD-AE09-4CD2-8B7A-79BFE9951598}"/>
    <cellStyle name="40% - Accent4 3" xfId="219" xr:uid="{4BE679FE-551D-43AF-8DC5-427564E756DC}"/>
    <cellStyle name="40% - Accent4 3 2" xfId="586" xr:uid="{CA290FDB-AB2F-4F98-908C-DBBD773B9A2B}"/>
    <cellStyle name="40% - Accent4 30" xfId="946" xr:uid="{2881364D-4213-48AE-AE43-3FFD01C49DCB}"/>
    <cellStyle name="40% - Accent4 31" xfId="959" xr:uid="{17C18A1F-81EA-4F05-A353-A732B2EA636B}"/>
    <cellStyle name="40% - Accent4 32" xfId="972" xr:uid="{CAF344E1-1E7C-45EF-85FF-737E3F386466}"/>
    <cellStyle name="40% - Accent4 33" xfId="985" xr:uid="{C0DFF28F-6F1B-4C86-818A-A5DD3A2555CB}"/>
    <cellStyle name="40% - Accent4 34" xfId="998" xr:uid="{0674F33F-1E9F-4EEB-B107-027B6AF25BC0}"/>
    <cellStyle name="40% - Accent4 35" xfId="1011" xr:uid="{AC646B42-BC0B-492C-93F6-6DF385036530}"/>
    <cellStyle name="40% - Accent4 36" xfId="1024" xr:uid="{6152AB67-B1C3-49BD-8223-01FDA04C483D}"/>
    <cellStyle name="40% - Accent4 37" xfId="1043" xr:uid="{07B27422-0376-4D5B-A0D5-BC1DDA6252D7}"/>
    <cellStyle name="40% - Accent4 38" xfId="1063" xr:uid="{D1C9206C-88E2-4FBE-AF39-CB17D0F05E35}"/>
    <cellStyle name="40% - Accent4 39" xfId="551" xr:uid="{A05BE6C5-8847-472E-8C1F-CD54E473F97D}"/>
    <cellStyle name="40% - Accent4 4" xfId="232" xr:uid="{4C277400-D6BA-4637-8DB2-7C1DC9CD4BF6}"/>
    <cellStyle name="40% - Accent4 4 2" xfId="599" xr:uid="{673FE299-AEB9-4B94-87D9-94C2B46421A4}"/>
    <cellStyle name="40% - Accent4 40" xfId="1082" xr:uid="{FA5D56F8-51D2-4EE9-AEB7-26DFBA5BF63D}"/>
    <cellStyle name="40% - Accent4 5" xfId="245" xr:uid="{71F753F2-6761-4B3B-A847-3C03C1B99649}"/>
    <cellStyle name="40% - Accent4 5 2" xfId="612" xr:uid="{1964041D-17ED-4057-B24D-95C64B59D841}"/>
    <cellStyle name="40% - Accent4 6" xfId="258" xr:uid="{CA596463-7979-4E24-917E-D6D99CA4F832}"/>
    <cellStyle name="40% - Accent4 6 2" xfId="625" xr:uid="{EFB29D30-74BC-4027-AE1A-39C2542B17BA}"/>
    <cellStyle name="40% - Accent4 7" xfId="274" xr:uid="{61FDDCAD-61D0-4312-AD4B-2146A421B05F}"/>
    <cellStyle name="40% - Accent4 7 2" xfId="640" xr:uid="{01E1FEED-907F-4952-905C-55C2FA7BBD68}"/>
    <cellStyle name="40% - Accent4 8" xfId="288" xr:uid="{3AE836B6-8C73-476A-A885-7A1E84D41E7B}"/>
    <cellStyle name="40% - Accent4 8 2" xfId="654" xr:uid="{A419A01F-6248-4C09-ACAC-06BF88EB91DD}"/>
    <cellStyle name="40% - Accent4 9" xfId="301" xr:uid="{E2336FCB-5693-4841-9D39-371C5D1130A3}"/>
    <cellStyle name="40% - Accent4 9 2" xfId="667" xr:uid="{E9166E79-08EB-4609-AF33-84090C123E9E}"/>
    <cellStyle name="40% - Accent5" xfId="39" builtinId="47" customBuiltin="1"/>
    <cellStyle name="40% - Accent5 10" xfId="316" xr:uid="{0A584844-EA65-49B6-A6ED-B0FEAE9BC2FD}"/>
    <cellStyle name="40% - Accent5 10 2" xfId="682" xr:uid="{84C72069-95C4-466F-9B47-70D1FCE7B849}"/>
    <cellStyle name="40% - Accent5 11" xfId="329" xr:uid="{8E4FD1DF-8960-4043-85C1-755CB94605B4}"/>
    <cellStyle name="40% - Accent5 11 2" xfId="695" xr:uid="{7CFA4403-54B3-41FB-9629-46CB053F930D}"/>
    <cellStyle name="40% - Accent5 12" xfId="342" xr:uid="{22C25A1F-3772-409A-9113-66E5423FC381}"/>
    <cellStyle name="40% - Accent5 12 2" xfId="708" xr:uid="{CC338E75-9F33-4C45-AC98-86FA0F62F18D}"/>
    <cellStyle name="40% - Accent5 13" xfId="355" xr:uid="{B76ACEE4-35A3-43A2-B047-FA8E51D3692E}"/>
    <cellStyle name="40% - Accent5 13 2" xfId="723" xr:uid="{0D72775B-993A-42AE-AB1D-AE7F3CC4B9EC}"/>
    <cellStyle name="40% - Accent5 14" xfId="368" xr:uid="{5C4A840D-5F53-452E-A5E6-5211733E9CB5}"/>
    <cellStyle name="40% - Accent5 14 2" xfId="736" xr:uid="{42856DF6-2791-4B8E-9A28-E143AB903A9E}"/>
    <cellStyle name="40% - Accent5 15" xfId="381" xr:uid="{3D7F4CB3-1E8F-4981-94F6-3F48F864F55F}"/>
    <cellStyle name="40% - Accent5 15 2" xfId="749" xr:uid="{238FCB39-8574-44CE-8700-6CA9AF961CB5}"/>
    <cellStyle name="40% - Accent5 16" xfId="394" xr:uid="{00AA0EDD-8BEB-4D15-BFEA-3D9D81AA77DA}"/>
    <cellStyle name="40% - Accent5 16 2" xfId="762" xr:uid="{860552F2-02DA-4EFA-8B11-7B6B268EA43D}"/>
    <cellStyle name="40% - Accent5 17" xfId="407" xr:uid="{FEF6FA04-0E78-4740-88A8-D62C5EC1228F}"/>
    <cellStyle name="40% - Accent5 17 2" xfId="775" xr:uid="{C1D7680C-F32A-419F-BDB4-8AA2EA3E5EF9}"/>
    <cellStyle name="40% - Accent5 18" xfId="420" xr:uid="{BDC87BE9-1C6E-49C7-85B1-6506658C4C30}"/>
    <cellStyle name="40% - Accent5 18 2" xfId="788" xr:uid="{68B8F28C-9D78-41C6-A9D8-C9CF0A13DEE8}"/>
    <cellStyle name="40% - Accent5 19" xfId="433" xr:uid="{A423FB8D-FC61-41B8-93F2-F16DBE0C5F38}"/>
    <cellStyle name="40% - Accent5 19 2" xfId="801" xr:uid="{43A1E6FF-5074-4285-B7BC-D1D51E0F5843}"/>
    <cellStyle name="40% - Accent5 2" xfId="205" xr:uid="{0E9485A5-4ADD-441A-BDF5-55EDBB9C232F}"/>
    <cellStyle name="40% - Accent5 2 2" xfId="573" xr:uid="{9DCB05CA-DD6D-4926-9BB1-F15EAFE1189E}"/>
    <cellStyle name="40% - Accent5 20" xfId="446" xr:uid="{EC6A5D31-FBDB-4F43-A6CB-9352D04C5D81}"/>
    <cellStyle name="40% - Accent5 20 2" xfId="814" xr:uid="{707B9E79-3035-44B1-A478-3D3AA6C53EE6}"/>
    <cellStyle name="40% - Accent5 21" xfId="468" xr:uid="{0A03031D-945F-4D75-A2DB-3F8540A569F9}"/>
    <cellStyle name="40% - Accent5 21 2" xfId="828" xr:uid="{77FFD961-F1FB-48A9-9A24-D881EBD4B833}"/>
    <cellStyle name="40% - Accent5 22" xfId="487" xr:uid="{B403CFCF-92E9-455F-A2E9-DCBDD0B32CEE}"/>
    <cellStyle name="40% - Accent5 22 2" xfId="842" xr:uid="{FF457881-352E-4B53-A0D7-189C947AC6BE}"/>
    <cellStyle name="40% - Accent5 23" xfId="502" xr:uid="{31B27931-27B5-40EC-BAC0-E3B58C67BED3}"/>
    <cellStyle name="40% - Accent5 23 2" xfId="855" xr:uid="{40C00BA1-85DA-41EA-A8EC-9B98532793C8}"/>
    <cellStyle name="40% - Accent5 24" xfId="519" xr:uid="{C4FE21E0-8D64-4E02-A350-8F305C8FAAB6}"/>
    <cellStyle name="40% - Accent5 24 2" xfId="868" xr:uid="{BB9308AA-6994-4F69-91A3-5851D48FD94D}"/>
    <cellStyle name="40% - Accent5 25" xfId="881" xr:uid="{34CA53CF-7956-4A1D-8602-F28D432B8773}"/>
    <cellStyle name="40% - Accent5 26" xfId="894" xr:uid="{8B442ABC-6894-4F3E-9B6A-06B44DAB550F}"/>
    <cellStyle name="40% - Accent5 27" xfId="907" xr:uid="{99EA4E02-7A3F-4A85-9B59-F350294C321F}"/>
    <cellStyle name="40% - Accent5 28" xfId="920" xr:uid="{4D2B76CF-3D25-4B03-AEDC-A49303F6A513}"/>
    <cellStyle name="40% - Accent5 29" xfId="933" xr:uid="{F03C3E24-2C78-4806-A9C3-DE82E54007ED}"/>
    <cellStyle name="40% - Accent5 3" xfId="221" xr:uid="{F661CA96-07E1-460A-853D-1460F3556129}"/>
    <cellStyle name="40% - Accent5 3 2" xfId="588" xr:uid="{AE19DF8E-FD56-484B-B813-2182F3D60148}"/>
    <cellStyle name="40% - Accent5 30" xfId="948" xr:uid="{0AB2E8C0-697D-4FD4-B439-4877889B535C}"/>
    <cellStyle name="40% - Accent5 31" xfId="961" xr:uid="{B4C63953-D257-442B-B65C-C4B454FCE2F6}"/>
    <cellStyle name="40% - Accent5 32" xfId="974" xr:uid="{7A85D677-3B15-4B30-A095-04791C3BCDCB}"/>
    <cellStyle name="40% - Accent5 33" xfId="987" xr:uid="{1F805520-DDC1-4A2E-B861-C5C01821D1C2}"/>
    <cellStyle name="40% - Accent5 34" xfId="1000" xr:uid="{E9619D7F-0BA2-48B4-8623-14E8A9C3EB95}"/>
    <cellStyle name="40% - Accent5 35" xfId="1013" xr:uid="{B958682D-1D0D-4704-9EF8-E903B2A76EC7}"/>
    <cellStyle name="40% - Accent5 36" xfId="1026" xr:uid="{209AD6D9-C9E5-41D2-B5CB-7499C9DEAB2F}"/>
    <cellStyle name="40% - Accent5 37" xfId="1046" xr:uid="{00AFCCA6-6CD2-4F29-B84D-660033F4C7E1}"/>
    <cellStyle name="40% - Accent5 38" xfId="1066" xr:uid="{66F3EB7A-652A-4E24-A3EE-3BBDED4D87D6}"/>
    <cellStyle name="40% - Accent5 39" xfId="553" xr:uid="{AEBA69F2-9037-4E57-BC47-5061A80BE9E1}"/>
    <cellStyle name="40% - Accent5 4" xfId="234" xr:uid="{0F9E498A-2F62-4043-A28D-E9B3E3E4EE34}"/>
    <cellStyle name="40% - Accent5 4 2" xfId="601" xr:uid="{ED9623BE-F3C1-4DA0-BA0A-5001D0869D1C}"/>
    <cellStyle name="40% - Accent5 40" xfId="1085" xr:uid="{7CCB754E-F0B0-46F8-BA81-EF6DEB352B82}"/>
    <cellStyle name="40% - Accent5 5" xfId="247" xr:uid="{B996482D-4582-44CC-A511-7E286CCDADC8}"/>
    <cellStyle name="40% - Accent5 5 2" xfId="614" xr:uid="{A57F1DD3-B9BF-4649-BF2A-3FE8C23D6B80}"/>
    <cellStyle name="40% - Accent5 6" xfId="260" xr:uid="{49A68C31-B055-4B05-BF56-E9BC88140CBE}"/>
    <cellStyle name="40% - Accent5 6 2" xfId="627" xr:uid="{1852C7E1-F4C9-4B8E-A29D-C1264FEE3C58}"/>
    <cellStyle name="40% - Accent5 7" xfId="276" xr:uid="{22155AC4-9321-4EFE-94E0-8844EFF82F7A}"/>
    <cellStyle name="40% - Accent5 7 2" xfId="642" xr:uid="{82A02A36-6388-4098-AE56-D68A8ECFC6E2}"/>
    <cellStyle name="40% - Accent5 8" xfId="290" xr:uid="{5CD52405-D224-452C-B34E-80DA0D7E14A1}"/>
    <cellStyle name="40% - Accent5 8 2" xfId="656" xr:uid="{92F6502D-634F-4905-AC3F-AB9FDAABAB69}"/>
    <cellStyle name="40% - Accent5 9" xfId="303" xr:uid="{5DD38A5B-157C-432A-B64F-1004FB176B81}"/>
    <cellStyle name="40% - Accent5 9 2" xfId="669" xr:uid="{F7B6B107-67CA-4E10-BD51-AC8F53A64BD3}"/>
    <cellStyle name="40% - Accent6" xfId="42" builtinId="51" customBuiltin="1"/>
    <cellStyle name="40% - Accent6 10" xfId="318" xr:uid="{4C95992F-DA3B-43CE-8D89-A48E982C265E}"/>
    <cellStyle name="40% - Accent6 10 2" xfId="684" xr:uid="{9DBD5CFE-80AD-49A6-86DD-1FAE23AE4DB9}"/>
    <cellStyle name="40% - Accent6 11" xfId="331" xr:uid="{99C16DEC-832D-4303-949F-97AC91844041}"/>
    <cellStyle name="40% - Accent6 11 2" xfId="697" xr:uid="{62A3FFDE-FF9E-45B4-A6CF-846AD61359C8}"/>
    <cellStyle name="40% - Accent6 12" xfId="344" xr:uid="{10287E5A-8173-4BBE-96A7-80CBBAFACEFB}"/>
    <cellStyle name="40% - Accent6 12 2" xfId="710" xr:uid="{E135415B-CEED-4DF5-B769-35BACFBA64BD}"/>
    <cellStyle name="40% - Accent6 13" xfId="357" xr:uid="{7986801F-CE9E-4B63-AF36-BBD3109E32DA}"/>
    <cellStyle name="40% - Accent6 13 2" xfId="725" xr:uid="{DBBAAA48-B459-41F5-B2A7-33571953E907}"/>
    <cellStyle name="40% - Accent6 14" xfId="370" xr:uid="{ABC79F60-56BF-45A5-B503-828A0FFE6528}"/>
    <cellStyle name="40% - Accent6 14 2" xfId="738" xr:uid="{C13F33E8-2978-446C-87CB-8935E40727A6}"/>
    <cellStyle name="40% - Accent6 15" xfId="383" xr:uid="{0D3FD8DB-3EF3-41C3-BE36-B4BCD61F4E1C}"/>
    <cellStyle name="40% - Accent6 15 2" xfId="751" xr:uid="{FC273115-6E01-440B-96AB-82A0B6560ECA}"/>
    <cellStyle name="40% - Accent6 16" xfId="396" xr:uid="{44EBBB6E-24E5-475B-BAF5-2E3C103CA73B}"/>
    <cellStyle name="40% - Accent6 16 2" xfId="764" xr:uid="{E657783D-68FD-48EA-8647-8406547AD816}"/>
    <cellStyle name="40% - Accent6 17" xfId="409" xr:uid="{029A0D7A-FD93-4EDC-8A45-EE20481C6436}"/>
    <cellStyle name="40% - Accent6 17 2" xfId="777" xr:uid="{1284E2AA-DBDD-4D3E-A27A-D6EA82638194}"/>
    <cellStyle name="40% - Accent6 18" xfId="422" xr:uid="{096C9C2F-0EA4-456B-B112-ECC5D28E6128}"/>
    <cellStyle name="40% - Accent6 18 2" xfId="790" xr:uid="{AD673510-1ACB-4147-BA07-481C3EE3F78F}"/>
    <cellStyle name="40% - Accent6 19" xfId="435" xr:uid="{7BB6EAD4-C1F8-4570-B635-BCBAF362E04B}"/>
    <cellStyle name="40% - Accent6 19 2" xfId="803" xr:uid="{F5849B47-EE70-4766-81CC-DD873CBF9D58}"/>
    <cellStyle name="40% - Accent6 2" xfId="207" xr:uid="{644FD1FC-8109-4F39-81D6-76952579C478}"/>
    <cellStyle name="40% - Accent6 2 2" xfId="575" xr:uid="{6BAC7F1A-AE60-420B-B738-E485A3DA3D72}"/>
    <cellStyle name="40% - Accent6 20" xfId="448" xr:uid="{D483C86A-5A48-452F-9E16-26401F1BE638}"/>
    <cellStyle name="40% - Accent6 20 2" xfId="816" xr:uid="{C664DF5C-FEFD-4479-9ECF-B964EB7C3843}"/>
    <cellStyle name="40% - Accent6 21" xfId="471" xr:uid="{3B9EFBF7-138A-4CBB-A701-45B648A122FC}"/>
    <cellStyle name="40% - Accent6 21 2" xfId="830" xr:uid="{E84BF488-36C0-44B1-88C1-12347172CB9A}"/>
    <cellStyle name="40% - Accent6 22" xfId="490" xr:uid="{DE4E329C-228F-4A68-8681-3EF2C2B8E80C}"/>
    <cellStyle name="40% - Accent6 22 2" xfId="844" xr:uid="{6D23FACC-7E98-4DA9-A0A3-1560810A14E9}"/>
    <cellStyle name="40% - Accent6 23" xfId="504" xr:uid="{7732BFBC-6434-443D-A455-B169F95768AF}"/>
    <cellStyle name="40% - Accent6 23 2" xfId="857" xr:uid="{E5715822-7C56-4E4E-9273-0B4092E6AF71}"/>
    <cellStyle name="40% - Accent6 24" xfId="522" xr:uid="{65DB0E39-9D4A-4149-B416-682E505A1BA9}"/>
    <cellStyle name="40% - Accent6 24 2" xfId="870" xr:uid="{96222ED5-A6D0-44F2-9948-C4F847F8491A}"/>
    <cellStyle name="40% - Accent6 25" xfId="883" xr:uid="{84456C75-D761-4B8D-90AE-22E013100DEA}"/>
    <cellStyle name="40% - Accent6 26" xfId="896" xr:uid="{989BD2F8-FC4D-48F2-BDB8-0F9DEEC5CC58}"/>
    <cellStyle name="40% - Accent6 27" xfId="909" xr:uid="{09457F5C-608D-4E79-9613-B4973DB73AD3}"/>
    <cellStyle name="40% - Accent6 28" xfId="922" xr:uid="{2617A58A-A468-4166-A552-7E3A6EB9F690}"/>
    <cellStyle name="40% - Accent6 29" xfId="935" xr:uid="{1B3DA832-6280-4DE4-805D-9CAE3ED042B1}"/>
    <cellStyle name="40% - Accent6 3" xfId="223" xr:uid="{8BB7CD66-6129-4CF4-B17D-AF0B541A375B}"/>
    <cellStyle name="40% - Accent6 3 2" xfId="590" xr:uid="{B420B42C-75DE-4E03-B604-2036E9246617}"/>
    <cellStyle name="40% - Accent6 30" xfId="950" xr:uid="{F390C39C-1E70-4457-A4DE-9A0B143BA023}"/>
    <cellStyle name="40% - Accent6 31" xfId="963" xr:uid="{6AFBE398-F1AB-4A01-9006-C958EED66A97}"/>
    <cellStyle name="40% - Accent6 32" xfId="976" xr:uid="{D354F8AB-C20A-44C5-AEF7-CA27C47FB126}"/>
    <cellStyle name="40% - Accent6 33" xfId="989" xr:uid="{8819A021-BAC1-4264-88E8-BA32DF21CF8B}"/>
    <cellStyle name="40% - Accent6 34" xfId="1002" xr:uid="{42B0E748-04F4-401F-9896-41B55906E26F}"/>
    <cellStyle name="40% - Accent6 35" xfId="1015" xr:uid="{B94B4E60-CA86-41DB-802D-9B022FE03C30}"/>
    <cellStyle name="40% - Accent6 36" xfId="1028" xr:uid="{1A490023-1B0B-4ACF-856A-ECDE76BD42FE}"/>
    <cellStyle name="40% - Accent6 37" xfId="1049" xr:uid="{627C73D1-E0CA-4587-A6B9-0F15CBEF270D}"/>
    <cellStyle name="40% - Accent6 38" xfId="1069" xr:uid="{415382B8-4E64-4CD7-B446-0D1F2D3528FB}"/>
    <cellStyle name="40% - Accent6 39" xfId="555" xr:uid="{EB940F23-0909-43B1-A80A-85BF9B867322}"/>
    <cellStyle name="40% - Accent6 4" xfId="236" xr:uid="{0290BDA2-6AFD-4437-BCE8-AF0B4D894C55}"/>
    <cellStyle name="40% - Accent6 4 2" xfId="603" xr:uid="{9833B6AF-0572-4C67-A65D-490DBEB34657}"/>
    <cellStyle name="40% - Accent6 40" xfId="1088" xr:uid="{D3B9BF61-EF74-4398-81B6-088A893CED5B}"/>
    <cellStyle name="40% - Accent6 5" xfId="249" xr:uid="{EAD291B8-0BFD-4174-9F1F-BCB017825332}"/>
    <cellStyle name="40% - Accent6 5 2" xfId="616" xr:uid="{D6405FE6-DFF0-4B88-ABEB-BEF90F4D084E}"/>
    <cellStyle name="40% - Accent6 6" xfId="262" xr:uid="{0CD6F9E6-9796-4EC5-A68A-1823057330EF}"/>
    <cellStyle name="40% - Accent6 6 2" xfId="629" xr:uid="{C34F77F7-0779-48D4-A086-83B444693842}"/>
    <cellStyle name="40% - Accent6 7" xfId="278" xr:uid="{FAD8E6CE-A95E-4F9F-BD2D-30381AA7FC84}"/>
    <cellStyle name="40% - Accent6 7 2" xfId="644" xr:uid="{9948F3FD-C2E1-49E0-BB4F-66C317622356}"/>
    <cellStyle name="40% - Accent6 8" xfId="292" xr:uid="{35FCF6F0-A311-4D06-ABB3-D1F0720F34DF}"/>
    <cellStyle name="40% - Accent6 8 2" xfId="658" xr:uid="{96D8C377-5224-4E8A-AB9D-73A94A994809}"/>
    <cellStyle name="40% - Accent6 9" xfId="305" xr:uid="{74C46FD9-CD33-4AFA-9556-99D0BBBF9D6B}"/>
    <cellStyle name="40% - Accent6 9 2" xfId="671" xr:uid="{C75679ED-FEF3-47B8-A4F6-B9B6CC24E433}"/>
    <cellStyle name="60% - Accent1" xfId="167" builtinId="32" customBuiltin="1"/>
    <cellStyle name="60% - Accent1 2" xfId="126" xr:uid="{00000000-0005-0000-0000-00000E000000}"/>
    <cellStyle name="60% - Accent1 2 2" xfId="1035" xr:uid="{79CD0D59-13CC-4D14-BF3E-76E1779C2D7F}"/>
    <cellStyle name="60% - Accent1 2 3" xfId="1094" xr:uid="{080E49F2-1288-43CA-95F8-13A8FF22FEF5}"/>
    <cellStyle name="60% - Accent1 2 4" xfId="457" xr:uid="{F90FCC5E-263D-4F60-9DCD-9B24EA2D3740}"/>
    <cellStyle name="60% - Accent1 3" xfId="160" xr:uid="{00000000-0005-0000-0000-00000F000000}"/>
    <cellStyle name="60% - Accent1 3 2" xfId="1055" xr:uid="{EAA46CAE-4EBD-4918-961E-E0A33DD737EB}"/>
    <cellStyle name="60% - Accent1 3 3" xfId="476" xr:uid="{F4433A87-98BC-4719-B04E-B7C4CD74692A}"/>
    <cellStyle name="60% - Accent1 4" xfId="174" xr:uid="{00000000-0005-0000-0000-000010000000}"/>
    <cellStyle name="60% - Accent1 5" xfId="508" xr:uid="{A8386B4D-7231-4B80-8F42-908D6E20520C}"/>
    <cellStyle name="60% - Accent1 5 2" xfId="1114" xr:uid="{2878C7A0-C0D9-4F7E-9BE9-77AC54C233AA}"/>
    <cellStyle name="60% - Accent1 5 3" xfId="1108" xr:uid="{49E139B6-5254-4269-9019-3CD8B4D6598F}"/>
    <cellStyle name="60% - Accent1 6" xfId="1074" xr:uid="{DAAE7155-3C14-409A-9403-B62CC7A734E9}"/>
    <cellStyle name="60% - Accent1 7" xfId="185" xr:uid="{4661BF84-7F68-4B9F-AAA0-88E9CB0C6B27}"/>
    <cellStyle name="60% - Accent2" xfId="168" builtinId="36" customBuiltin="1"/>
    <cellStyle name="60% - Accent2 2" xfId="127" xr:uid="{00000000-0005-0000-0000-000011000000}"/>
    <cellStyle name="60% - Accent2 2 2" xfId="1038" xr:uid="{3145D2C4-D309-4388-BC4C-07E750D57420}"/>
    <cellStyle name="60% - Accent2 2 3" xfId="1095" xr:uid="{D217E14E-6C7B-4696-8248-9A5C48F2626A}"/>
    <cellStyle name="60% - Accent2 2 4" xfId="460" xr:uid="{9D5261B5-75F5-43F2-B57E-22BBA6429527}"/>
    <cellStyle name="60% - Accent2 3" xfId="161" xr:uid="{00000000-0005-0000-0000-000012000000}"/>
    <cellStyle name="60% - Accent2 3 2" xfId="1058" xr:uid="{F74DB191-FAAA-4D54-8D0B-48C0C368F216}"/>
    <cellStyle name="60% - Accent2 3 3" xfId="479" xr:uid="{67A25079-3CE3-41D1-8919-DC542B0895B6}"/>
    <cellStyle name="60% - Accent2 4" xfId="175" xr:uid="{00000000-0005-0000-0000-000014000000}"/>
    <cellStyle name="60% - Accent2 5" xfId="511" xr:uid="{9540605F-5110-4705-927F-DC74E701C5AA}"/>
    <cellStyle name="60% - Accent2 5 2" xfId="1115" xr:uid="{449A8A90-7021-490F-828F-996E08E8EC1C}"/>
    <cellStyle name="60% - Accent2 5 3" xfId="1109" xr:uid="{F8ECF761-5F07-491E-A0E1-32862991AED5}"/>
    <cellStyle name="60% - Accent2 6" xfId="1077" xr:uid="{F9EF2BCE-16F3-4D85-B249-4C95158AE2B4}"/>
    <cellStyle name="60% - Accent2 7" xfId="186" xr:uid="{A0987BB1-19B3-45D4-B382-C12AD6C6B5DA}"/>
    <cellStyle name="60% - Accent3" xfId="169" builtinId="40" customBuiltin="1"/>
    <cellStyle name="60% - Accent3 2" xfId="128" xr:uid="{00000000-0005-0000-0000-000014000000}"/>
    <cellStyle name="60% - Accent3 2 2" xfId="1041" xr:uid="{606794A0-4C6C-4FD9-8EF8-C6229E2CE9DF}"/>
    <cellStyle name="60% - Accent3 2 3" xfId="1096" xr:uid="{D72B3516-6EE2-4141-961E-04F9B74135ED}"/>
    <cellStyle name="60% - Accent3 2 4" xfId="463" xr:uid="{ACC95615-2A50-4C75-BF07-35783C1EDB1D}"/>
    <cellStyle name="60% - Accent3 3" xfId="162" xr:uid="{00000000-0005-0000-0000-000015000000}"/>
    <cellStyle name="60% - Accent3 3 2" xfId="1061" xr:uid="{DDECB82E-B818-49FD-962D-1E6C55C40060}"/>
    <cellStyle name="60% - Accent3 3 3" xfId="482" xr:uid="{A63A8A42-8B93-44A9-A78C-C97BF593B144}"/>
    <cellStyle name="60% - Accent3 4" xfId="176" xr:uid="{00000000-0005-0000-0000-000018000000}"/>
    <cellStyle name="60% - Accent3 5" xfId="514" xr:uid="{A3D869AA-14A5-464C-997B-30FCFF4FFD30}"/>
    <cellStyle name="60% - Accent3 5 2" xfId="1116" xr:uid="{745759F2-2E63-47E4-AE63-D72D1E0563FE}"/>
    <cellStyle name="60% - Accent3 5 3" xfId="1110" xr:uid="{AB51EA6F-B0A3-44AE-81C3-7E6B15309FF7}"/>
    <cellStyle name="60% - Accent3 6" xfId="1080" xr:uid="{4273E710-96FD-40C3-9897-07CB0A8E2673}"/>
    <cellStyle name="60% - Accent3 7" xfId="187" xr:uid="{CDA321EA-6BD9-4F11-B492-11F70C35BF46}"/>
    <cellStyle name="60% - Accent4" xfId="170" builtinId="44" customBuiltin="1"/>
    <cellStyle name="60% - Accent4 2" xfId="129" xr:uid="{00000000-0005-0000-0000-000017000000}"/>
    <cellStyle name="60% - Accent4 2 2" xfId="1044" xr:uid="{668CB661-A242-4EAA-BABD-0BFD8B791BE8}"/>
    <cellStyle name="60% - Accent4 2 3" xfId="1097" xr:uid="{FB18F7C7-1B1A-45E1-B44E-27FECC621CED}"/>
    <cellStyle name="60% - Accent4 2 4" xfId="466" xr:uid="{1200E420-0F2B-4554-A8B9-3BA269DA9461}"/>
    <cellStyle name="60% - Accent4 3" xfId="163" xr:uid="{00000000-0005-0000-0000-000018000000}"/>
    <cellStyle name="60% - Accent4 3 2" xfId="1064" xr:uid="{5E9E1894-1604-4F2B-87BA-2C4302E76BE9}"/>
    <cellStyle name="60% - Accent4 3 3" xfId="485" xr:uid="{46BF0261-3F15-400A-B404-7D2619A54367}"/>
    <cellStyle name="60% - Accent4 4" xfId="177" xr:uid="{00000000-0005-0000-0000-00001C000000}"/>
    <cellStyle name="60% - Accent4 5" xfId="517" xr:uid="{78AE3055-7D01-4558-AD0D-FFBD532ACB61}"/>
    <cellStyle name="60% - Accent4 5 2" xfId="1117" xr:uid="{17BE87C2-4F40-41D6-871D-5B496149205B}"/>
    <cellStyle name="60% - Accent4 5 3" xfId="1111" xr:uid="{16DE1AD0-4D4E-46A8-A6B4-0F5A66667755}"/>
    <cellStyle name="60% - Accent4 6" xfId="1083" xr:uid="{28EF5047-870D-49CB-AD12-82FACD17C767}"/>
    <cellStyle name="60% - Accent4 7" xfId="188" xr:uid="{0B91EBD2-0F38-45A1-81CE-7E2CB89A6CEA}"/>
    <cellStyle name="60% - Accent5" xfId="171" builtinId="48" customBuiltin="1"/>
    <cellStyle name="60% - Accent5 2" xfId="130" xr:uid="{00000000-0005-0000-0000-00001A000000}"/>
    <cellStyle name="60% - Accent5 2 2" xfId="1047" xr:uid="{C02FFD70-E11B-4B51-8EB9-291780CC894C}"/>
    <cellStyle name="60% - Accent5 2 3" xfId="1098" xr:uid="{6949990B-3253-4687-AD42-387EFBBABD24}"/>
    <cellStyle name="60% - Accent5 2 4" xfId="469" xr:uid="{1459CE1D-7423-4FFD-9627-1ED184F21615}"/>
    <cellStyle name="60% - Accent5 3" xfId="164" xr:uid="{00000000-0005-0000-0000-00001B000000}"/>
    <cellStyle name="60% - Accent5 3 2" xfId="1067" xr:uid="{108D3D4A-0579-45E8-BAFC-B96C38AD3E22}"/>
    <cellStyle name="60% - Accent5 3 3" xfId="488" xr:uid="{6BD5D241-6294-4CEE-AF6E-F1E9309FB6A0}"/>
    <cellStyle name="60% - Accent5 4" xfId="178" xr:uid="{00000000-0005-0000-0000-000020000000}"/>
    <cellStyle name="60% - Accent5 5" xfId="520" xr:uid="{8A8AEBDD-9A86-4D83-B905-4FF79C28AFC4}"/>
    <cellStyle name="60% - Accent5 5 2" xfId="1118" xr:uid="{7C4BB89E-692F-4AFD-AF37-117D578FDF4B}"/>
    <cellStyle name="60% - Accent5 5 3" xfId="1112" xr:uid="{15EA0D37-BF46-4022-A620-49DF26283ACF}"/>
    <cellStyle name="60% - Accent5 6" xfId="1086" xr:uid="{10C739D7-26D9-438B-AB2A-960E16DF048E}"/>
    <cellStyle name="60% - Accent5 7" xfId="189" xr:uid="{9328A295-E6D2-4D8C-82DD-35428F4A2EAA}"/>
    <cellStyle name="60% - Accent6" xfId="172" builtinId="52" customBuiltin="1"/>
    <cellStyle name="60% - Accent6 2" xfId="131" xr:uid="{00000000-0005-0000-0000-00001D000000}"/>
    <cellStyle name="60% - Accent6 2 2" xfId="1050" xr:uid="{FB50EE58-5EC7-4CE5-A33D-2D0BA5B11C50}"/>
    <cellStyle name="60% - Accent6 2 3" xfId="1099" xr:uid="{9932898B-B139-48E6-AD03-EAA982C4CD71}"/>
    <cellStyle name="60% - Accent6 2 4" xfId="472" xr:uid="{AD64353C-8AEB-4B30-9414-9B153FB2871D}"/>
    <cellStyle name="60% - Accent6 3" xfId="165" xr:uid="{00000000-0005-0000-0000-00001E000000}"/>
    <cellStyle name="60% - Accent6 3 2" xfId="1070" xr:uid="{F0D62985-61EA-4692-8639-93BE32671937}"/>
    <cellStyle name="60% - Accent6 3 3" xfId="491" xr:uid="{130A51BD-D27E-4822-9DC4-62CE371B4D78}"/>
    <cellStyle name="60% - Accent6 4" xfId="179" xr:uid="{00000000-0005-0000-0000-000024000000}"/>
    <cellStyle name="60% - Accent6 5" xfId="523" xr:uid="{C887F1B3-25DA-4131-8DBD-AB1DF9C28DAC}"/>
    <cellStyle name="60% - Accent6 5 2" xfId="1119" xr:uid="{79DCC7E4-ED35-49DE-BAA5-AEA0CFEB4D6F}"/>
    <cellStyle name="60% - Accent6 5 3" xfId="1113" xr:uid="{78604126-8D10-4554-A545-755A54A906A9}"/>
    <cellStyle name="60% - Accent6 6" xfId="1089" xr:uid="{8D88C351-4115-44D6-8D36-3BA2BD11A1FB}"/>
    <cellStyle name="60% - Accent6 7" xfId="190" xr:uid="{3BFBCDE8-046F-49CE-8E2D-C413446502E9}"/>
    <cellStyle name="Accent1" xfId="25" builtinId="29" customBuiltin="1"/>
    <cellStyle name="Accent1 2" xfId="69" xr:uid="{00000000-0005-0000-0000-000020000000}"/>
    <cellStyle name="Accent2" xfId="28" builtinId="33" customBuiltin="1"/>
    <cellStyle name="Accent3" xfId="31" builtinId="37" customBuiltin="1"/>
    <cellStyle name="Accent3 2" xfId="114" xr:uid="{00000000-0005-0000-0000-000023000000}"/>
    <cellStyle name="Accent4" xfId="34" builtinId="41" customBuiltin="1"/>
    <cellStyle name="Accent5" xfId="37" builtinId="45" customBuiltin="1"/>
    <cellStyle name="Accent6" xfId="40" builtinId="49" customBuiltin="1"/>
    <cellStyle name="ALSTEC Bottom" xfId="46" xr:uid="{00000000-0005-0000-0000-000027000000}"/>
    <cellStyle name="ALSTEC Bottom 2" xfId="524" xr:uid="{E4EDA0FD-BD25-4C13-89D1-E4BBF7E1691B}"/>
    <cellStyle name="ALSTEC Bottom Left" xfId="47" xr:uid="{00000000-0005-0000-0000-000028000000}"/>
    <cellStyle name="ALSTEC Bottom Right" xfId="48" xr:uid="{00000000-0005-0000-0000-000029000000}"/>
    <cellStyle name="ALSTEC Bottom_Copy of GVCS Oct Financials - v2 - sbc - 110508" xfId="70" xr:uid="{00000000-0005-0000-0000-00002A000000}"/>
    <cellStyle name="ALSTEC Currency" xfId="49" xr:uid="{00000000-0005-0000-0000-00002B000000}"/>
    <cellStyle name="ALSTEC Currency 2" xfId="71" xr:uid="{00000000-0005-0000-0000-00002C000000}"/>
    <cellStyle name="ALSTEC Date" xfId="50" xr:uid="{00000000-0005-0000-0000-00002D000000}"/>
    <cellStyle name="ALSTEC Date 2" xfId="525" xr:uid="{C76E4FFC-24A8-47AC-BD81-E3D61DE2689C}"/>
    <cellStyle name="ALSTEC Detail Header" xfId="51" xr:uid="{00000000-0005-0000-0000-00002E000000}"/>
    <cellStyle name="ALSTEC Detail Header 2" xfId="526" xr:uid="{AF7DC1D1-738F-483E-9916-69721DC15A57}"/>
    <cellStyle name="ALSTEC DOUBLE" xfId="52" xr:uid="{00000000-0005-0000-0000-00002F000000}"/>
    <cellStyle name="ALSTEC DOUBLE 2" xfId="72" xr:uid="{00000000-0005-0000-0000-000030000000}"/>
    <cellStyle name="ALSTEC DOUBLE_Copy of GVCS Oct Financials - v2 - sbc - 110508" xfId="73" xr:uid="{00000000-0005-0000-0000-000031000000}"/>
    <cellStyle name="ALSTEC Left" xfId="53" xr:uid="{00000000-0005-0000-0000-000032000000}"/>
    <cellStyle name="ALSTEC Middle" xfId="54" xr:uid="{00000000-0005-0000-0000-000033000000}"/>
    <cellStyle name="ALSTEC Normal" xfId="55" xr:uid="{00000000-0005-0000-0000-000034000000}"/>
    <cellStyle name="ALSTEC Normal 2" xfId="74" xr:uid="{00000000-0005-0000-0000-000035000000}"/>
    <cellStyle name="ALSTEC Normal 3" xfId="4" xr:uid="{00000000-0005-0000-0000-000036000000}"/>
    <cellStyle name="ALSTEC Normal_April BS " xfId="75" xr:uid="{00000000-0005-0000-0000-000037000000}"/>
    <cellStyle name="ALSTEC Report Body" xfId="56" xr:uid="{00000000-0005-0000-0000-000038000000}"/>
    <cellStyle name="ALSTEC Report Body 2" xfId="527" xr:uid="{7D47362B-2E18-4ED7-B60B-17441DEEF65C}"/>
    <cellStyle name="ALSTEC Right" xfId="57" xr:uid="{00000000-0005-0000-0000-000039000000}"/>
    <cellStyle name="ALSTEC Subtotal" xfId="58" xr:uid="{00000000-0005-0000-0000-00003A000000}"/>
    <cellStyle name="ALSTEC Subtotal 2" xfId="76" xr:uid="{00000000-0005-0000-0000-00003B000000}"/>
    <cellStyle name="ALSTEC Subtotal 2 2" xfId="534" xr:uid="{F7634698-C1CF-420A-8043-4A77F71FF800}"/>
    <cellStyle name="ALSTEC Subtotal 3" xfId="528" xr:uid="{3BFBEF91-6FB9-4262-A5C9-D291CDD449A7}"/>
    <cellStyle name="ALSTEC Subtotal_Copy of GVCS Oct Financials - v2 - sbc - 110508" xfId="77" xr:uid="{00000000-0005-0000-0000-00003C000000}"/>
    <cellStyle name="ALSTEC Top" xfId="59" xr:uid="{00000000-0005-0000-0000-00003D000000}"/>
    <cellStyle name="ALSTEC Top Left" xfId="60" xr:uid="{00000000-0005-0000-0000-00003E000000}"/>
    <cellStyle name="ALSTEC Top Right" xfId="61" xr:uid="{00000000-0005-0000-0000-00003F000000}"/>
    <cellStyle name="ALSTEC Top_GVCS June Financials w 08-09 budget PL v2 - sbc - 091208 (EXCEL 2003)" xfId="78" xr:uid="{00000000-0005-0000-0000-000040000000}"/>
    <cellStyle name="ALSTEC Total" xfId="62" xr:uid="{00000000-0005-0000-0000-000041000000}"/>
    <cellStyle name="ALSTEC Total 2" xfId="79" xr:uid="{00000000-0005-0000-0000-000042000000}"/>
    <cellStyle name="ALSTEC Total_Copy of GVCS Oct Financials - v2 - sbc - 110508" xfId="80" xr:uid="{00000000-0005-0000-0000-000043000000}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10" xfId="43" xr:uid="{00000000-0005-0000-0000-000048000000}"/>
    <cellStyle name="Comma 10 2" xfId="158" xr:uid="{00000000-0005-0000-0000-000049000000}"/>
    <cellStyle name="Comma 10 3" xfId="150" xr:uid="{00000000-0005-0000-0000-00004A000000}"/>
    <cellStyle name="Comma 11" xfId="180" xr:uid="{00000000-0005-0000-0000-00005D000000}"/>
    <cellStyle name="Comma 12" xfId="1105" xr:uid="{1A8761FB-62CB-4DC2-A86D-B752D4E4AAE9}"/>
    <cellStyle name="Comma 13" xfId="1120" xr:uid="{8794AF82-5302-43C3-B103-33825CA70DF2}"/>
    <cellStyle name="Comma 2" xfId="8" xr:uid="{00000000-0005-0000-0000-00004B000000}"/>
    <cellStyle name="Comma 2 2" xfId="81" xr:uid="{00000000-0005-0000-0000-00004C000000}"/>
    <cellStyle name="Comma 2 3" xfId="82" xr:uid="{00000000-0005-0000-0000-00004D000000}"/>
    <cellStyle name="Comma 2 4" xfId="154" xr:uid="{00000000-0005-0000-0000-00004E000000}"/>
    <cellStyle name="Comma 3" xfId="83" xr:uid="{00000000-0005-0000-0000-00004F000000}"/>
    <cellStyle name="Comma 3 2" xfId="84" xr:uid="{00000000-0005-0000-0000-000050000000}"/>
    <cellStyle name="Comma 3 3" xfId="119" xr:uid="{00000000-0005-0000-0000-000051000000}"/>
    <cellStyle name="Comma 3 4" xfId="184" xr:uid="{BD84D9B0-D8EE-4F05-AC90-8CF162D1F5FA}"/>
    <cellStyle name="Comma 4" xfId="85" xr:uid="{00000000-0005-0000-0000-000052000000}"/>
    <cellStyle name="Comma 5" xfId="110" xr:uid="{00000000-0005-0000-0000-000053000000}"/>
    <cellStyle name="Comma 6" xfId="118" xr:uid="{00000000-0005-0000-0000-000054000000}"/>
    <cellStyle name="Comma 6 2" xfId="540" xr:uid="{46164151-3EEA-4549-8CB2-34D6A2306701}"/>
    <cellStyle name="Comma 7" xfId="139" xr:uid="{00000000-0005-0000-0000-000055000000}"/>
    <cellStyle name="Comma 7 2" xfId="561" xr:uid="{79795A7A-4041-4A13-8183-89E2AAD8663F}"/>
    <cellStyle name="Comma 8" xfId="141" xr:uid="{00000000-0005-0000-0000-000056000000}"/>
    <cellStyle name="Comma 8 2" xfId="711" xr:uid="{3B1F6F60-82EC-42ED-8FDF-92DD242683EE}"/>
    <cellStyle name="Comma 9" xfId="143" xr:uid="{00000000-0005-0000-0000-000057000000}"/>
    <cellStyle name="Currency" xfId="1122" builtinId="4"/>
    <cellStyle name="Currency [0] 2" xfId="112" xr:uid="{00000000-0005-0000-0000-000058000000}"/>
    <cellStyle name="Currency 2" xfId="9" xr:uid="{00000000-0005-0000-0000-000059000000}"/>
    <cellStyle name="Currency 2 2" xfId="86" xr:uid="{00000000-0005-0000-0000-00005A000000}"/>
    <cellStyle name="Currency 3" xfId="87" xr:uid="{00000000-0005-0000-0000-00005B000000}"/>
    <cellStyle name="Currency 3 2" xfId="152" xr:uid="{00000000-0005-0000-0000-00005C000000}"/>
    <cellStyle name="Currency 4" xfId="88" xr:uid="{00000000-0005-0000-0000-00005D000000}"/>
    <cellStyle name="Currency 4 2" xfId="535" xr:uid="{5FE24F7C-3550-4DBF-BD00-6F46C8FC71CE}"/>
    <cellStyle name="Currency 5" xfId="89" xr:uid="{00000000-0005-0000-0000-00005E000000}"/>
    <cellStyle name="Currency 6" xfId="120" xr:uid="{00000000-0005-0000-0000-00005F000000}"/>
    <cellStyle name="Currency 7" xfId="123" xr:uid="{00000000-0005-0000-0000-000060000000}"/>
    <cellStyle name="Currency 7 2" xfId="134" xr:uid="{00000000-0005-0000-0000-000061000000}"/>
    <cellStyle name="Currency 7 2 2" xfId="557" xr:uid="{085AB07A-2444-4DFC-A5CF-25E68F565BCD}"/>
    <cellStyle name="Currency 7 3" xfId="542" xr:uid="{1C5004F7-AAA0-4039-810D-4449CF8A0313}"/>
    <cellStyle name="Currency 8" xfId="145" xr:uid="{00000000-0005-0000-0000-000062000000}"/>
    <cellStyle name="Currency 8 2" xfId="1102" xr:uid="{FEEC8A1E-1851-42F9-AA63-56056F3FA6B8}"/>
    <cellStyle name="Currency 8 3" xfId="192" xr:uid="{17028E33-13D2-4A29-89BC-4CA5930A85B4}"/>
    <cellStyle name="Currency 9" xfId="147" xr:uid="{00000000-0005-0000-0000-000063000000}"/>
    <cellStyle name="Currency 9 2" xfId="1104" xr:uid="{D6CADB51-85C1-4A47-8C90-F872DB0FA5E6}"/>
    <cellStyle name="Currency 9 3" xfId="831" xr:uid="{C29C38A1-CBD7-4856-8F1A-BF3876ECB50D}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3 2" xfId="90" xr:uid="{00000000-0005-0000-0000-000069000000}"/>
    <cellStyle name="Heading 4" xfId="14" builtinId="19" customBuiltin="1"/>
    <cellStyle name="Hyperlink 2" xfId="117" xr:uid="{00000000-0005-0000-0000-00006B000000}"/>
    <cellStyle name="Input" xfId="17" builtinId="20" customBuiltin="1"/>
    <cellStyle name="Linked Cell" xfId="20" builtinId="24" customBuiltin="1"/>
    <cellStyle name="Neutral" xfId="166" builtinId="28" customBuiltin="1"/>
    <cellStyle name="Neutral 2" xfId="125" xr:uid="{00000000-0005-0000-0000-00006F000000}"/>
    <cellStyle name="Neutral 2 2" xfId="1093" xr:uid="{9BD7D48A-390B-4792-931D-37E588CEBE09}"/>
    <cellStyle name="Neutral 2 3" xfId="453" xr:uid="{045FA4DD-1E4F-4269-BE59-80E783C4A48D}"/>
    <cellStyle name="Neutral 3" xfId="159" xr:uid="{00000000-0005-0000-0000-000070000000}"/>
    <cellStyle name="Neutral 4" xfId="173" xr:uid="{00000000-0005-0000-0000-000077000000}"/>
    <cellStyle name="Neutral 5" xfId="1107" xr:uid="{BF49224A-CB14-4568-ABB8-D6BD28DC622E}"/>
    <cellStyle name="Normal" xfId="0" builtinId="0"/>
    <cellStyle name="Normal 10" xfId="5" xr:uid="{00000000-0005-0000-0000-000072000000}"/>
    <cellStyle name="Normal 10 2" xfId="265" xr:uid="{222A9F13-268A-4F95-A3D5-31BA5BDF510D}"/>
    <cellStyle name="Normal 10 2 2" xfId="631" xr:uid="{A8372B10-022F-4A5D-92DB-DC2361139965}"/>
    <cellStyle name="Normal 10 3" xfId="536" xr:uid="{94AD1A34-9995-428C-A266-9155198B4589}"/>
    <cellStyle name="Normal 11" xfId="91" xr:uid="{00000000-0005-0000-0000-000073000000}"/>
    <cellStyle name="Normal 12" xfId="92" xr:uid="{00000000-0005-0000-0000-000074000000}"/>
    <cellStyle name="Normal 12 2" xfId="537" xr:uid="{91FB1205-9AED-4128-8764-D149FC2DDDF5}"/>
    <cellStyle name="Normal 13" xfId="93" xr:uid="{00000000-0005-0000-0000-000075000000}"/>
    <cellStyle name="Normal 13 2" xfId="136" xr:uid="{00000000-0005-0000-0000-000076000000}"/>
    <cellStyle name="Normal 13 2 2" xfId="137" xr:uid="{00000000-0005-0000-0000-000077000000}"/>
    <cellStyle name="Normal 13 2 2 2" xfId="560" xr:uid="{5FFB2714-8052-4BD4-8AD9-1A4F50616632}"/>
    <cellStyle name="Normal 13 2 3" xfId="559" xr:uid="{2E707B2F-8F18-425A-A5B6-2403A4828A0B}"/>
    <cellStyle name="Normal 14" xfId="109" xr:uid="{00000000-0005-0000-0000-000078000000}"/>
    <cellStyle name="Normal 15" xfId="115" xr:uid="{00000000-0005-0000-0000-000079000000}"/>
    <cellStyle name="Normal 15 2" xfId="538" xr:uid="{CEC64E50-B31E-4A12-BE46-52C6D1F7F80F}"/>
    <cellStyle name="Normal 16" xfId="122" xr:uid="{00000000-0005-0000-0000-00007A000000}"/>
    <cellStyle name="Normal 16 2" xfId="133" xr:uid="{00000000-0005-0000-0000-00007B000000}"/>
    <cellStyle name="Normal 16 2 2" xfId="151" xr:uid="{00000000-0005-0000-0000-00007C000000}"/>
    <cellStyle name="Normal 16 3" xfId="541" xr:uid="{E875DB04-B845-4E59-937B-1EB1EC95E448}"/>
    <cellStyle name="Normal 17" xfId="140" xr:uid="{00000000-0005-0000-0000-00007D000000}"/>
    <cellStyle name="Normal 17 2" xfId="1100" xr:uid="{8FE9C2C1-7D28-472E-ADAF-4A5B67C743B3}"/>
    <cellStyle name="Normal 17 3" xfId="191" xr:uid="{6A26C28A-CA01-4FC6-843E-8AC1A8930F0F}"/>
    <cellStyle name="Normal 18" xfId="142" xr:uid="{00000000-0005-0000-0000-00007E000000}"/>
    <cellStyle name="Normal 18 2" xfId="562" xr:uid="{C44FDA85-9BE4-41DF-9536-3E7A8662401E}"/>
    <cellStyle name="Normal 19" xfId="45" xr:uid="{00000000-0005-0000-0000-00007F000000}"/>
    <cellStyle name="Normal 19 2" xfId="144" xr:uid="{00000000-0005-0000-0000-000080000000}"/>
    <cellStyle name="Normal 19 2 2" xfId="1101" xr:uid="{5A67D5FE-5067-4A40-B3C3-DC3DFE6D7298}"/>
    <cellStyle name="Normal 19 2 3" xfId="630" xr:uid="{946D1CE5-19E7-41EA-BD68-DA5B883969BB}"/>
    <cellStyle name="Normal 19 3" xfId="156" xr:uid="{00000000-0005-0000-0000-000081000000}"/>
    <cellStyle name="Normal 19 3 2" xfId="1091" xr:uid="{E49E1B73-EACB-41C6-8A15-68D3D901D9DD}"/>
    <cellStyle name="Normal 19 4" xfId="263" xr:uid="{88501B9A-DD4E-43C7-AB4E-9BF7C3F5E77A}"/>
    <cellStyle name="Normal 2" xfId="3" xr:uid="{00000000-0005-0000-0000-000082000000}"/>
    <cellStyle name="Normal 2 2" xfId="94" xr:uid="{00000000-0005-0000-0000-000083000000}"/>
    <cellStyle name="Normal 2 3" xfId="95" xr:uid="{00000000-0005-0000-0000-000084000000}"/>
    <cellStyle name="Normal 2 4" xfId="208" xr:uid="{7772AA0E-835A-4820-BBF7-F7445DDC94F3}"/>
    <cellStyle name="Normal 2_Budget_3YearProjection_10 8 08" xfId="96" xr:uid="{00000000-0005-0000-0000-000085000000}"/>
    <cellStyle name="Normal 20" xfId="146" xr:uid="{00000000-0005-0000-0000-000086000000}"/>
    <cellStyle name="Normal 20 2" xfId="1103" xr:uid="{C19127AD-18DA-4E14-9EBE-32C11B0F5E78}"/>
    <cellStyle name="Normal 20 3" xfId="264" xr:uid="{2B142362-A6C5-4976-B9F3-E20624694C61}"/>
    <cellStyle name="Normal 21" xfId="279" xr:uid="{6B01BCAB-AE18-45EC-9C37-288D4E81ED06}"/>
    <cellStyle name="Normal 21 2" xfId="645" xr:uid="{E73B553F-FD47-42FC-B29A-01E214C9F5AF}"/>
    <cellStyle name="Normal 22" xfId="936" xr:uid="{FCD0282F-8108-48DD-8DFA-F716E166AD1B}"/>
    <cellStyle name="Normal 23" xfId="937" xr:uid="{A3E69E3A-86AA-4110-A620-84D016BACCC4}"/>
    <cellStyle name="Normal 24" xfId="452" xr:uid="{66A94E7F-EE44-4C79-9472-6C597C9A6E70}"/>
    <cellStyle name="Normal 24 2" xfId="1029" xr:uid="{168759DB-69D0-40FF-A025-458B0C9155E2}"/>
    <cellStyle name="Normal 25" xfId="451" xr:uid="{B5F80D21-B0FC-495E-AB7F-D6FA019FD1CD}"/>
    <cellStyle name="Normal 25 2" xfId="1030" xr:uid="{DC6B9C82-9851-44A4-8D10-FD13D5BF3D54}"/>
    <cellStyle name="Normal 26" xfId="1052" xr:uid="{692D9997-A346-495D-898C-6CD6DFBE68C9}"/>
    <cellStyle name="Normal 3" xfId="6" xr:uid="{00000000-0005-0000-0000-000087000000}"/>
    <cellStyle name="Normal 3 2" xfId="97" xr:uid="{00000000-0005-0000-0000-000088000000}"/>
    <cellStyle name="Normal 3 3" xfId="98" xr:uid="{00000000-0005-0000-0000-000089000000}"/>
    <cellStyle name="Normal 3 4" xfId="113" xr:uid="{00000000-0005-0000-0000-00008A000000}"/>
    <cellStyle name="Normal 3 5" xfId="7" xr:uid="{00000000-0005-0000-0000-00008B000000}"/>
    <cellStyle name="Normal 3 5 2" xfId="157" xr:uid="{00000000-0005-0000-0000-00008C000000}"/>
    <cellStyle name="Normal 3 5 2 2" xfId="576" xr:uid="{2A7CC039-B348-4957-AEB4-1E996D721BF4}"/>
    <cellStyle name="Normal 3 5 3" xfId="153" xr:uid="{00000000-0005-0000-0000-00008D000000}"/>
    <cellStyle name="Normal 3 5 3 2" xfId="1090" xr:uid="{49F3973A-384F-4996-9479-CA7C28224CC0}"/>
    <cellStyle name="Normal 3 5 4" xfId="209" xr:uid="{02F4EB88-8187-422F-81C1-F3484DA56496}"/>
    <cellStyle name="Normal 3_GVCS - Feb financial update - sbc - 031609 - Non Macro Version" xfId="99" xr:uid="{00000000-0005-0000-0000-00008E000000}"/>
    <cellStyle name="Normal 4" xfId="66" xr:uid="{00000000-0005-0000-0000-00008F000000}"/>
    <cellStyle name="Normal 4 2" xfId="100" xr:uid="{00000000-0005-0000-0000-000090000000}"/>
    <cellStyle name="Normal 4 3" xfId="212" xr:uid="{51F5E039-D2E1-4F5C-9FD1-95E83C5C500E}"/>
    <cellStyle name="Normal 4 3 2" xfId="579" xr:uid="{47549E8F-1DFE-48B8-AB80-A5B0599ADAB2}"/>
    <cellStyle name="Normal 4 4" xfId="531" xr:uid="{A2A99DCC-5E54-4D07-BDA4-4D425B732A57}"/>
    <cellStyle name="Normal 4 5" xfId="183" xr:uid="{D20FAA6E-BBC3-40A7-84C6-4039626207BB}"/>
    <cellStyle name="Normal 4_GVCS - Feb financial update - sbc - 031609 - Non Macro Version" xfId="101" xr:uid="{00000000-0005-0000-0000-000091000000}"/>
    <cellStyle name="Normal 5" xfId="67" xr:uid="{00000000-0005-0000-0000-000092000000}"/>
    <cellStyle name="Normal 5 2" xfId="532" xr:uid="{BBB95425-6D4A-492F-A8FE-8AD55C77FA8E}"/>
    <cellStyle name="Normal 57" xfId="182" xr:uid="{F20D8CE4-12E8-4936-BED0-CDD333858CCA}"/>
    <cellStyle name="Normal 6" xfId="63" xr:uid="{00000000-0005-0000-0000-000093000000}"/>
    <cellStyle name="Normal 6 2" xfId="138" xr:uid="{00000000-0005-0000-0000-000094000000}"/>
    <cellStyle name="Normal 6 3" xfId="529" xr:uid="{91B57F02-A6CC-45D4-9A15-25893963D7BB}"/>
    <cellStyle name="Normal 7" xfId="102" xr:uid="{00000000-0005-0000-0000-000095000000}"/>
    <cellStyle name="Normal 8" xfId="103" xr:uid="{00000000-0005-0000-0000-000096000000}"/>
    <cellStyle name="Normal 9" xfId="104" xr:uid="{00000000-0005-0000-0000-000097000000}"/>
    <cellStyle name="Note" xfId="149" builtinId="10" customBuiltin="1"/>
    <cellStyle name="Note 10" xfId="306" xr:uid="{2C3F5570-5F40-471C-BD3B-6EB1D1E8641C}"/>
    <cellStyle name="Note 10 2" xfId="672" xr:uid="{3FBB4398-FA81-4612-9FB6-42988700BCA9}"/>
    <cellStyle name="Note 11" xfId="319" xr:uid="{3BC68416-ECF2-4751-90FC-A2B2FBB7E0BB}"/>
    <cellStyle name="Note 11 2" xfId="685" xr:uid="{4A743C76-617E-4192-A731-DE2139EC3841}"/>
    <cellStyle name="Note 12" xfId="332" xr:uid="{66C6E7A5-C907-4CEE-AA2D-FF091B329129}"/>
    <cellStyle name="Note 12 2" xfId="698" xr:uid="{7433190A-BDFA-4C41-A46C-F49AA82D71B2}"/>
    <cellStyle name="Note 13" xfId="345" xr:uid="{31654DD8-EA38-4313-A053-3DED2F8B299F}"/>
    <cellStyle name="Note 13 2" xfId="713" xr:uid="{55FFCF95-C804-4172-A29D-6A7FC1FFFDA1}"/>
    <cellStyle name="Note 14" xfId="358" xr:uid="{861FDCE6-B453-4BDA-B5A0-DCA0FEAA6567}"/>
    <cellStyle name="Note 14 2" xfId="726" xr:uid="{0F7AA246-071D-42E7-A7D5-CA0EEA10DB9D}"/>
    <cellStyle name="Note 15" xfId="371" xr:uid="{FFC5DA4B-A532-427E-86C8-7183ECE2899B}"/>
    <cellStyle name="Note 15 2" xfId="739" xr:uid="{9B46E871-5D5C-477C-846D-EBBD93D62391}"/>
    <cellStyle name="Note 16" xfId="384" xr:uid="{C4A68D59-67DB-4853-A0D6-2B5EE1E66B70}"/>
    <cellStyle name="Note 16 2" xfId="752" xr:uid="{183CE43C-28F5-4662-BB65-B1004FCE11B2}"/>
    <cellStyle name="Note 17" xfId="397" xr:uid="{540AB961-0782-4B4E-B734-79D024EFFE07}"/>
    <cellStyle name="Note 17 2" xfId="765" xr:uid="{BFB8829D-9E4F-4241-BFAD-91AA2AE44BAA}"/>
    <cellStyle name="Note 18" xfId="410" xr:uid="{40B2CFC6-65EA-485A-B167-DE2967B91210}"/>
    <cellStyle name="Note 18 2" xfId="778" xr:uid="{E5478858-3429-4B2D-9445-D71C961205E9}"/>
    <cellStyle name="Note 19" xfId="423" xr:uid="{3593E731-3107-49F1-B3D3-16C680232996}"/>
    <cellStyle name="Note 19 2" xfId="791" xr:uid="{EF39206C-9EE2-4D10-9998-F66AA11421D1}"/>
    <cellStyle name="Note 2" xfId="132" xr:uid="{00000000-0005-0000-0000-000099000000}"/>
    <cellStyle name="Note 2 2" xfId="210" xr:uid="{73EB7580-F6D6-470A-8BDD-BBDDC4C1667D}"/>
    <cellStyle name="Note 2 2 2" xfId="577" xr:uid="{7F4B9CB1-15E2-4CE9-AA88-2A02D77DF953}"/>
    <cellStyle name="Note 2 3" xfId="449" xr:uid="{D9AF392B-D375-40C2-9BED-4657E2CF4FF9}"/>
    <cellStyle name="Note 2 3 2" xfId="450" xr:uid="{A123B0DC-9B5B-43E2-BF49-8AE3348D85E7}"/>
    <cellStyle name="Note 2 3 2 2" xfId="1031" xr:uid="{AAF223AC-D5D4-4BB0-AB53-5574A1AC35C4}"/>
    <cellStyle name="Note 2 3 3" xfId="817" xr:uid="{85BF608B-CC45-4D3D-8F88-5908FB588CE5}"/>
    <cellStyle name="Note 2 4" xfId="556" xr:uid="{BB08B76A-7BBC-4FB7-90F6-6B5D6626DEE9}"/>
    <cellStyle name="Note 20" xfId="436" xr:uid="{6900DF5D-82F4-46F1-B6C5-520A0F3A99DC}"/>
    <cellStyle name="Note 20 2" xfId="804" xr:uid="{31B2BFB1-A805-467A-967D-F9586924EE15}"/>
    <cellStyle name="Note 21" xfId="454" xr:uid="{7CCD9520-E8AC-4BDC-B00F-FC230EA7A68B}"/>
    <cellStyle name="Note 21 2" xfId="818" xr:uid="{FF127818-1429-4472-B5F9-86FCB812578A}"/>
    <cellStyle name="Note 22" xfId="473" xr:uid="{F625296C-C9D9-498F-984C-E69ECDD3089F}"/>
    <cellStyle name="Note 22 2" xfId="832" xr:uid="{671ECF68-FC70-4592-B3A7-C6EFF09AE955}"/>
    <cellStyle name="Note 23" xfId="492" xr:uid="{B8CA7B25-1583-457D-8369-8500B74EA8AB}"/>
    <cellStyle name="Note 23 2" xfId="845" xr:uid="{5F69BF35-542C-4AB8-B9E1-F257EB056070}"/>
    <cellStyle name="Note 24" xfId="505" xr:uid="{ADFD6DEF-229A-4921-AF02-EF4D0C6F9C3D}"/>
    <cellStyle name="Note 24 2" xfId="858" xr:uid="{98EE80D0-3DD9-4852-8A72-CCBD31BBD2C8}"/>
    <cellStyle name="Note 25" xfId="871" xr:uid="{E33A6E74-9AC2-446D-A9D8-89C04E2B59B9}"/>
    <cellStyle name="Note 26" xfId="884" xr:uid="{03C7376B-4C9E-4521-A0CA-269F712C4ADE}"/>
    <cellStyle name="Note 27" xfId="897" xr:uid="{3F4B058A-9233-4E05-A34B-CEA6F47CBDCD}"/>
    <cellStyle name="Note 28" xfId="910" xr:uid="{2A13BFC1-5119-44AB-85A5-FA58210D0149}"/>
    <cellStyle name="Note 29" xfId="923" xr:uid="{601613AB-FDDC-4E09-B7D5-CFB6A245C5C8}"/>
    <cellStyle name="Note 3" xfId="195" xr:uid="{4EC46EE9-76ED-475C-9CD3-DBA4B0AE0906}"/>
    <cellStyle name="Note 3 2" xfId="563" xr:uid="{B24D8966-DD20-4484-85AA-4654BE602C1C}"/>
    <cellStyle name="Note 30" xfId="938" xr:uid="{82774896-61E8-4F4E-B0BC-6188B18B41B0}"/>
    <cellStyle name="Note 31" xfId="951" xr:uid="{3AAE8C00-61DE-45C7-B8A2-4600F3DC5C29}"/>
    <cellStyle name="Note 32" xfId="964" xr:uid="{32DF14CB-6B81-4FBC-AC03-1997A92DC793}"/>
    <cellStyle name="Note 33" xfId="977" xr:uid="{C980594A-7EAD-4F39-B901-B170BA4F7028}"/>
    <cellStyle name="Note 34" xfId="990" xr:uid="{24025335-B72F-45E9-A5D1-CE03CF1EFAD2}"/>
    <cellStyle name="Note 35" xfId="1003" xr:uid="{F73734B9-6152-4CE8-B4C0-3B5255DFE45C}"/>
    <cellStyle name="Note 36" xfId="1016" xr:uid="{E785B076-CEDC-4333-92A7-B6B8E7941A61}"/>
    <cellStyle name="Note 37" xfId="1032" xr:uid="{DCE5EFB5-5E0F-4C9F-807A-88D0C59EDA77}"/>
    <cellStyle name="Note 38" xfId="1051" xr:uid="{4303C4E0-4753-4F0F-890F-90B63957ED88}"/>
    <cellStyle name="Note 39" xfId="1071" xr:uid="{6CE66F9A-9B05-48B0-9CDD-8D1CEC54E5E5}"/>
    <cellStyle name="Note 4" xfId="224" xr:uid="{456949A5-A426-4E5A-B907-26DEAC57BFD1}"/>
    <cellStyle name="Note 4 2" xfId="591" xr:uid="{05DFC294-AE72-44F2-AFB7-0FAB6FCA41B4}"/>
    <cellStyle name="Note 5" xfId="237" xr:uid="{89EB7A6F-872B-45C1-BD74-DF2707CA905F}"/>
    <cellStyle name="Note 5 2" xfId="604" xr:uid="{5BB93AD2-C93A-4985-A8F3-9F138EEAC4D1}"/>
    <cellStyle name="Note 6" xfId="250" xr:uid="{611A5F01-C506-430D-AD49-54B250AA7B43}"/>
    <cellStyle name="Note 6 2" xfId="617" xr:uid="{B0515C20-8FD4-4533-AF1D-51F82CE4EF06}"/>
    <cellStyle name="Note 7" xfId="266" xr:uid="{36B27601-CFDD-41ED-8CE1-1831E80F2332}"/>
    <cellStyle name="Note 7 2" xfId="632" xr:uid="{D61AA120-CD0C-43C4-8D7C-F00956A0FC2E}"/>
    <cellStyle name="Note 8" xfId="280" xr:uid="{CB77E848-8836-4EED-9049-D3347A9D8812}"/>
    <cellStyle name="Note 8 2" xfId="646" xr:uid="{8AF35855-CC72-4F51-ACA4-9577E14264D0}"/>
    <cellStyle name="Note 9" xfId="293" xr:uid="{CE28D7FC-CFDE-454A-AB94-80A37ABAD58E}"/>
    <cellStyle name="Note 9 2" xfId="659" xr:uid="{B708B287-AD53-48DF-940C-92AB6F02E4C3}"/>
    <cellStyle name="Output" xfId="18" builtinId="21" customBuiltin="1"/>
    <cellStyle name="Percent" xfId="2" builtinId="5"/>
    <cellStyle name="Percent 10" xfId="44" xr:uid="{00000000-0005-0000-0000-00009C000000}"/>
    <cellStyle name="Percent 10 2" xfId="712" xr:uid="{709A61FC-C340-40BF-834D-C96EA2AD9033}"/>
    <cellStyle name="Percent 11" xfId="181" xr:uid="{00000000-0005-0000-0000-000097000000}"/>
    <cellStyle name="Percent 12" xfId="1106" xr:uid="{0ABE471B-3927-42EE-8AA3-C9ADFD935564}"/>
    <cellStyle name="Percent 13" xfId="1121" xr:uid="{39BC2BC2-C3DF-47DE-8CBD-16933E113F4C}"/>
    <cellStyle name="Percent 2" xfId="65" xr:uid="{00000000-0005-0000-0000-00009D000000}"/>
    <cellStyle name="Percent 2 2" xfId="105" xr:uid="{00000000-0005-0000-0000-00009E000000}"/>
    <cellStyle name="Percent 2 3" xfId="155" xr:uid="{00000000-0005-0000-0000-00009F000000}"/>
    <cellStyle name="Percent 2 3 2" xfId="530" xr:uid="{04E8A818-7A27-4522-B397-049E2D294614}"/>
    <cellStyle name="Percent 3" xfId="106" xr:uid="{00000000-0005-0000-0000-0000A0000000}"/>
    <cellStyle name="Percent 3 2" xfId="107" xr:uid="{00000000-0005-0000-0000-0000A1000000}"/>
    <cellStyle name="Percent 4" xfId="108" xr:uid="{00000000-0005-0000-0000-0000A2000000}"/>
    <cellStyle name="Percent 5" xfId="111" xr:uid="{00000000-0005-0000-0000-0000A3000000}"/>
    <cellStyle name="Percent 6" xfId="116" xr:uid="{00000000-0005-0000-0000-0000A4000000}"/>
    <cellStyle name="Percent 6 2" xfId="539" xr:uid="{9B103316-9291-4B52-8F31-706ED2CC2E50}"/>
    <cellStyle name="Percent 7" xfId="121" xr:uid="{00000000-0005-0000-0000-0000A5000000}"/>
    <cellStyle name="Percent 8" xfId="124" xr:uid="{00000000-0005-0000-0000-0000A6000000}"/>
    <cellStyle name="Percent 8 2" xfId="135" xr:uid="{00000000-0005-0000-0000-0000A7000000}"/>
    <cellStyle name="Percent 8 2 2" xfId="558" xr:uid="{D15C7F25-38D9-4235-AE05-80F1686CC1CE}"/>
    <cellStyle name="Percent 8 3" xfId="543" xr:uid="{98E26C76-A6DD-45A0-B585-0271880A6AAE}"/>
    <cellStyle name="Percent 9" xfId="64" xr:uid="{00000000-0005-0000-0000-0000A8000000}"/>
    <cellStyle name="Percent 9 2" xfId="148" xr:uid="{00000000-0005-0000-0000-0000A9000000}"/>
    <cellStyle name="Percent 9 3" xfId="1092" xr:uid="{C4EE16F2-9F67-40A0-A0B5-B08CD77997AB}"/>
    <cellStyle name="Percent 9 4" xfId="193" xr:uid="{FE1F8F0F-9578-497D-A0A1-9DBA6C9C0D7E}"/>
    <cellStyle name="Title" xfId="10" builtinId="15" customBuiltin="1"/>
    <cellStyle name="Title 2" xfId="194" xr:uid="{9A225320-402A-465D-B77B-AACAB1214602}"/>
    <cellStyle name="Total" xfId="24" builtinId="25" customBuiltin="1"/>
    <cellStyle name="Warning Text" xfId="22" builtinId="11" customBuiltin="1"/>
  </cellStyles>
  <dxfs count="0"/>
  <tableStyles count="0" defaultTableStyle="TableStyleMedium2" defaultPivotStyle="PivotStyleLight16"/>
  <colors>
    <mruColors>
      <color rgb="FFFFFFCC"/>
      <color rgb="FF66FF99"/>
      <color rgb="FFCC99FF"/>
      <color rgb="FF33CC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A61C-7430-49F4-8BA6-1BE4B7129C3A}">
  <sheetPr codeName="Sheet1">
    <tabColor theme="2"/>
  </sheetPr>
  <dimension ref="A1:B7"/>
  <sheetViews>
    <sheetView workbookViewId="0"/>
  </sheetViews>
  <sheetFormatPr defaultRowHeight="14.4"/>
  <sheetData>
    <row r="1" spans="1:2">
      <c r="A1" s="93" t="e">
        <f>IF(MYP!#REF!=NoSaveAfterMacro,TRUE,FALSE)</f>
        <v>#REF!</v>
      </c>
      <c r="B1" s="93" t="s">
        <v>0</v>
      </c>
    </row>
    <row r="2" spans="1:2">
      <c r="A2" s="93" t="b">
        <f ca="1">ISREF(INDIRECT("'MYP'"&amp;"!A1"))</f>
        <v>1</v>
      </c>
      <c r="B2" s="93" t="s">
        <v>1</v>
      </c>
    </row>
    <row r="3" spans="1:2">
      <c r="A3" s="93" t="b">
        <f ca="1">ISREF(INDIRECT("'MYP-Multisite'"&amp;"!A1"))</f>
        <v>0</v>
      </c>
      <c r="B3" s="93" t="s">
        <v>1</v>
      </c>
    </row>
    <row r="4" spans="1:2">
      <c r="A4" s="93" t="b">
        <f ca="1">ISREF(INDIRECT("'Cash Flow'"&amp;"!A1"))</f>
        <v>1</v>
      </c>
      <c r="B4" s="93" t="s">
        <v>1</v>
      </c>
    </row>
    <row r="5" spans="1:2">
      <c r="A5" s="93" t="b">
        <f ca="1">ISREF(INDIRECT("'Payroll'"&amp;"!A1"))</f>
        <v>0</v>
      </c>
      <c r="B5" s="93" t="s">
        <v>1</v>
      </c>
    </row>
    <row r="6" spans="1:2">
      <c r="A6" s="93" t="b">
        <f ca="1">ISREF(INDIRECT("'Rates'"&amp;"!A1"))</f>
        <v>1</v>
      </c>
      <c r="B6" s="93" t="s">
        <v>1</v>
      </c>
    </row>
    <row r="7" spans="1:2">
      <c r="A7" s="93" t="b">
        <f ca="1">ISREF(INDIRECT("'Graphs'"&amp;"!A1"))</f>
        <v>0</v>
      </c>
      <c r="B7" s="93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0070C0"/>
    <pageSetUpPr fitToPage="1"/>
  </sheetPr>
  <dimension ref="A1:AJ401"/>
  <sheetViews>
    <sheetView showGridLines="0" zoomScaleNormal="100" workbookViewId="0">
      <pane xSplit="3" ySplit="9" topLeftCell="D322" activePane="bottomRight" state="frozen"/>
      <selection pane="topRight" activeCell="D1" sqref="D1"/>
      <selection pane="bottomLeft" activeCell="A10" sqref="A10"/>
      <selection pane="bottomRight" activeCell="P40" sqref="P40"/>
    </sheetView>
  </sheetViews>
  <sheetFormatPr defaultColWidth="9.109375" defaultRowHeight="11.4" outlineLevelRow="1"/>
  <cols>
    <col min="1" max="1" width="11.44140625" style="39" customWidth="1" collapsed="1"/>
    <col min="2" max="2" width="36.109375" style="29" customWidth="1" collapsed="1"/>
    <col min="3" max="3" width="13" style="29" hidden="1" customWidth="1" collapsed="1"/>
    <col min="4" max="7" width="11" style="29" customWidth="1" collapsed="1"/>
    <col min="8" max="9" width="11" style="29" hidden="1" customWidth="1" collapsed="1"/>
    <col min="10" max="10" width="53.5546875" style="30" hidden="1" customWidth="1" collapsed="1"/>
    <col min="11" max="11" width="14" style="29" customWidth="1"/>
    <col min="12" max="13" width="12.44140625" style="38" customWidth="1"/>
    <col min="14" max="14" width="23.88671875" style="38" customWidth="1"/>
    <col min="15" max="16" width="12.44140625" style="38" customWidth="1"/>
    <col min="17" max="17" width="53.109375" style="38" bestFit="1" customWidth="1"/>
    <col min="18" max="18" width="11" style="29" bestFit="1" customWidth="1"/>
    <col min="19" max="36" width="9.109375" style="29"/>
    <col min="37" max="16384" width="9.109375" style="29" collapsed="1"/>
  </cols>
  <sheetData>
    <row r="1" spans="1:17" ht="15.6">
      <c r="A1" s="56" t="s">
        <v>2</v>
      </c>
      <c r="B1" s="94"/>
      <c r="C1" s="94"/>
      <c r="D1" s="94"/>
      <c r="E1" s="94"/>
      <c r="F1" s="94"/>
      <c r="G1" s="94"/>
      <c r="H1" s="94"/>
      <c r="I1" s="94"/>
      <c r="J1" s="137"/>
      <c r="K1" s="94"/>
      <c r="L1" s="114"/>
      <c r="M1" s="114"/>
      <c r="N1" s="114"/>
      <c r="O1" s="114"/>
      <c r="P1" s="114"/>
      <c r="Q1" s="114"/>
    </row>
    <row r="2" spans="1:17" ht="12" customHeight="1">
      <c r="A2" s="138" t="s">
        <v>3</v>
      </c>
      <c r="B2" s="94"/>
      <c r="C2" s="94"/>
      <c r="D2" s="94"/>
      <c r="E2" s="94"/>
      <c r="F2" s="94"/>
      <c r="G2" s="94"/>
      <c r="H2" s="94"/>
      <c r="I2" s="94"/>
      <c r="J2" s="137"/>
      <c r="K2" s="94"/>
      <c r="L2" s="114"/>
      <c r="M2" s="114"/>
      <c r="N2" s="114"/>
      <c r="O2" s="114"/>
      <c r="P2" s="114"/>
      <c r="Q2" s="114"/>
    </row>
    <row r="3" spans="1:17" ht="12" customHeight="1">
      <c r="A3" s="139" t="s">
        <v>4</v>
      </c>
      <c r="B3" s="94"/>
      <c r="C3" s="95"/>
      <c r="D3" s="94"/>
      <c r="E3" s="94"/>
      <c r="F3" s="94"/>
      <c r="G3" s="94"/>
      <c r="H3" s="94"/>
      <c r="I3" s="94"/>
      <c r="J3" s="137"/>
      <c r="K3" s="94"/>
      <c r="L3" s="114"/>
      <c r="M3" s="114"/>
      <c r="N3" s="114"/>
      <c r="O3" s="114"/>
      <c r="P3" s="114"/>
      <c r="Q3" s="114"/>
    </row>
    <row r="4" spans="1:17" ht="12" customHeight="1" thickBot="1">
      <c r="A4" s="81"/>
      <c r="B4" s="52"/>
      <c r="C4" s="140"/>
      <c r="D4" s="230" t="s">
        <v>5</v>
      </c>
      <c r="E4" s="230"/>
      <c r="F4" s="230"/>
      <c r="G4" s="230"/>
      <c r="H4" s="230"/>
      <c r="I4" s="230"/>
      <c r="J4" s="137"/>
      <c r="K4" s="94"/>
      <c r="L4" s="114"/>
      <c r="M4" s="114"/>
      <c r="N4" s="114"/>
      <c r="O4" s="114"/>
      <c r="P4" s="114"/>
      <c r="Q4" s="114"/>
    </row>
    <row r="5" spans="1:17" ht="13.5" customHeight="1" thickTop="1">
      <c r="A5" s="81"/>
      <c r="B5" s="94"/>
      <c r="C5" s="224" t="s">
        <v>6</v>
      </c>
      <c r="D5" s="133" t="s">
        <v>7</v>
      </c>
      <c r="E5" s="133" t="s">
        <v>8</v>
      </c>
      <c r="F5" s="133" t="s">
        <v>9</v>
      </c>
      <c r="G5" s="133" t="s">
        <v>10</v>
      </c>
      <c r="H5" s="133" t="s">
        <v>11</v>
      </c>
      <c r="I5" s="133" t="s">
        <v>12</v>
      </c>
      <c r="J5" s="224" t="s">
        <v>13</v>
      </c>
      <c r="K5" s="228" t="s">
        <v>14</v>
      </c>
      <c r="L5" s="229"/>
      <c r="M5" s="114"/>
      <c r="N5" s="114"/>
      <c r="O5" s="226" t="s">
        <v>15</v>
      </c>
      <c r="P5" s="227"/>
      <c r="Q5" s="114"/>
    </row>
    <row r="6" spans="1:17" ht="36">
      <c r="A6" s="81"/>
      <c r="B6" s="94"/>
      <c r="C6" s="225"/>
      <c r="D6" s="27" t="s">
        <v>16</v>
      </c>
      <c r="E6" s="27" t="s">
        <v>17</v>
      </c>
      <c r="F6" s="27" t="s">
        <v>18</v>
      </c>
      <c r="G6" s="27" t="s">
        <v>19</v>
      </c>
      <c r="H6" s="27" t="s">
        <v>20</v>
      </c>
      <c r="I6" s="27" t="s">
        <v>21</v>
      </c>
      <c r="J6" s="225"/>
      <c r="K6" s="125" t="s">
        <v>22</v>
      </c>
      <c r="L6" s="126" t="s">
        <v>23</v>
      </c>
      <c r="M6" s="114"/>
      <c r="N6" s="114"/>
      <c r="O6" s="129" t="s">
        <v>22</v>
      </c>
      <c r="P6" s="130" t="s">
        <v>24</v>
      </c>
      <c r="Q6" s="114"/>
    </row>
    <row r="7" spans="1:17" s="32" customFormat="1" ht="24.75" hidden="1" customHeight="1">
      <c r="A7" s="141"/>
      <c r="B7" s="142"/>
      <c r="C7" s="143"/>
      <c r="D7" s="142"/>
      <c r="E7" s="142"/>
      <c r="F7" s="142"/>
      <c r="G7" s="142"/>
      <c r="H7" s="142"/>
      <c r="I7" s="142"/>
      <c r="J7" s="142"/>
      <c r="K7" s="144"/>
      <c r="L7" s="145"/>
      <c r="M7" s="146"/>
      <c r="N7" s="146"/>
      <c r="O7" s="147"/>
      <c r="P7" s="145"/>
      <c r="Q7" s="146"/>
    </row>
    <row r="8" spans="1:17" s="32" customFormat="1" ht="12" hidden="1">
      <c r="A8" s="141"/>
      <c r="B8" s="142"/>
      <c r="C8" s="148"/>
      <c r="D8" s="142"/>
      <c r="E8" s="142"/>
      <c r="F8" s="142"/>
      <c r="G8" s="142"/>
      <c r="H8" s="142"/>
      <c r="I8" s="142"/>
      <c r="J8" s="149"/>
      <c r="K8" s="144"/>
      <c r="L8" s="145"/>
      <c r="M8" s="146"/>
      <c r="N8" s="146"/>
      <c r="O8" s="147"/>
      <c r="P8" s="145"/>
      <c r="Q8" s="146"/>
    </row>
    <row r="9" spans="1:17" s="33" customFormat="1" ht="12" hidden="1">
      <c r="A9" s="150"/>
      <c r="B9" s="151"/>
      <c r="C9" s="152"/>
      <c r="D9" s="151"/>
      <c r="E9" s="151"/>
      <c r="F9" s="151"/>
      <c r="G9" s="151"/>
      <c r="H9" s="151"/>
      <c r="I9" s="151"/>
      <c r="J9" s="149"/>
      <c r="K9" s="125"/>
      <c r="L9" s="153"/>
      <c r="M9" s="154"/>
      <c r="N9" s="154"/>
      <c r="O9" s="155"/>
      <c r="P9" s="153"/>
      <c r="Q9" s="154"/>
    </row>
    <row r="10" spans="1:17" s="34" customFormat="1" ht="12" customHeight="1">
      <c r="A10" s="49" t="s">
        <v>25</v>
      </c>
      <c r="B10" s="111"/>
      <c r="C10" s="111"/>
      <c r="D10" s="111"/>
      <c r="E10" s="111"/>
      <c r="F10" s="111"/>
      <c r="G10" s="111"/>
      <c r="H10" s="111"/>
      <c r="I10" s="111"/>
      <c r="J10" s="149"/>
      <c r="K10" s="156"/>
      <c r="L10" s="157"/>
      <c r="M10" s="112"/>
      <c r="N10" s="112"/>
      <c r="O10" s="132"/>
      <c r="P10" s="157"/>
      <c r="Q10" s="112"/>
    </row>
    <row r="11" spans="1:17" s="34" customFormat="1" ht="12" customHeight="1">
      <c r="A11" s="49" t="s">
        <v>26</v>
      </c>
      <c r="B11" s="111"/>
      <c r="C11" s="111"/>
      <c r="D11" s="111"/>
      <c r="E11" s="111"/>
      <c r="F11" s="111"/>
      <c r="G11" s="111"/>
      <c r="H11" s="111"/>
      <c r="I11" s="111"/>
      <c r="J11" s="149"/>
      <c r="K11" s="156"/>
      <c r="L11" s="157"/>
      <c r="M11" s="112"/>
      <c r="N11" s="112"/>
      <c r="O11" s="132"/>
      <c r="P11" s="157"/>
      <c r="Q11" s="112"/>
    </row>
    <row r="12" spans="1:17" s="34" customFormat="1" ht="12" customHeight="1">
      <c r="A12" s="158"/>
      <c r="B12" s="50" t="s">
        <v>27</v>
      </c>
      <c r="C12" s="159">
        <f>C98</f>
        <v>0</v>
      </c>
      <c r="D12" s="159">
        <f t="shared" ref="D12:I12" si="0">D98</f>
        <v>26046.15</v>
      </c>
      <c r="E12" s="159">
        <f t="shared" si="0"/>
        <v>0</v>
      </c>
      <c r="F12" s="159">
        <f t="shared" si="0"/>
        <v>0</v>
      </c>
      <c r="G12" s="159">
        <f t="shared" si="0"/>
        <v>0</v>
      </c>
      <c r="H12" s="159">
        <f t="shared" si="0"/>
        <v>0</v>
      </c>
      <c r="I12" s="159">
        <f t="shared" si="0"/>
        <v>0</v>
      </c>
      <c r="J12" s="149"/>
      <c r="K12" s="156"/>
      <c r="L12" s="157">
        <f>+D12+K12</f>
        <v>26046.15</v>
      </c>
      <c r="M12" s="112"/>
      <c r="N12" s="112"/>
      <c r="O12" s="132"/>
      <c r="P12" s="157">
        <f>+E12</f>
        <v>0</v>
      </c>
      <c r="Q12" s="112"/>
    </row>
    <row r="13" spans="1:17" s="34" customFormat="1" ht="12" hidden="1" customHeight="1">
      <c r="A13" s="158"/>
      <c r="B13" s="50" t="s">
        <v>28</v>
      </c>
      <c r="C13" s="159">
        <f>C107</f>
        <v>0</v>
      </c>
      <c r="D13" s="159">
        <f t="shared" ref="D13:I13" si="1">D107</f>
        <v>0</v>
      </c>
      <c r="E13" s="159">
        <f t="shared" si="1"/>
        <v>0</v>
      </c>
      <c r="F13" s="159">
        <f t="shared" si="1"/>
        <v>0</v>
      </c>
      <c r="G13" s="159">
        <f t="shared" si="1"/>
        <v>0</v>
      </c>
      <c r="H13" s="159">
        <f t="shared" si="1"/>
        <v>0</v>
      </c>
      <c r="I13" s="159">
        <f t="shared" si="1"/>
        <v>0</v>
      </c>
      <c r="J13" s="149"/>
      <c r="K13" s="156"/>
      <c r="L13" s="157"/>
      <c r="M13" s="112"/>
      <c r="N13" s="112"/>
      <c r="O13" s="132"/>
      <c r="P13" s="157"/>
      <c r="Q13" s="112"/>
    </row>
    <row r="14" spans="1:17" s="34" customFormat="1" ht="12" customHeight="1">
      <c r="A14" s="158"/>
      <c r="B14" s="50" t="s">
        <v>29</v>
      </c>
      <c r="C14" s="159">
        <f>C124</f>
        <v>0</v>
      </c>
      <c r="D14" s="159">
        <f t="shared" ref="D14:I14" si="2">D124</f>
        <v>0</v>
      </c>
      <c r="E14" s="159">
        <f t="shared" si="2"/>
        <v>1633532.9244305601</v>
      </c>
      <c r="F14" s="159">
        <f t="shared" si="2"/>
        <v>2478799.9746090663</v>
      </c>
      <c r="G14" s="159">
        <f t="shared" si="2"/>
        <v>3207094.0968417241</v>
      </c>
      <c r="H14" s="159">
        <f t="shared" si="2"/>
        <v>3859534.697921074</v>
      </c>
      <c r="I14" s="159">
        <f t="shared" si="2"/>
        <v>4303679.4319739835</v>
      </c>
      <c r="J14" s="149"/>
      <c r="K14" s="156"/>
      <c r="L14" s="157">
        <f t="shared" ref="L14:L16" si="3">+D14+K14</f>
        <v>0</v>
      </c>
      <c r="M14" s="112"/>
      <c r="N14" s="112"/>
      <c r="O14" s="132"/>
      <c r="P14" s="157">
        <f t="shared" ref="P14:P15" si="4">+E14</f>
        <v>1633532.9244305601</v>
      </c>
      <c r="Q14" s="112"/>
    </row>
    <row r="15" spans="1:17" s="34" customFormat="1" ht="12" customHeight="1">
      <c r="A15" s="158"/>
      <c r="B15" s="50" t="s">
        <v>30</v>
      </c>
      <c r="C15" s="159">
        <f>C162</f>
        <v>0</v>
      </c>
      <c r="D15" s="159">
        <f t="shared" ref="D15:I15" si="5">D162</f>
        <v>804608</v>
      </c>
      <c r="E15" s="159">
        <f t="shared" si="5"/>
        <v>635409.80000000005</v>
      </c>
      <c r="F15" s="159">
        <f t="shared" si="5"/>
        <v>411615.6</v>
      </c>
      <c r="G15" s="159">
        <f t="shared" si="5"/>
        <v>530011.88800000004</v>
      </c>
      <c r="H15" s="159">
        <f t="shared" si="5"/>
        <v>651250.98127999995</v>
      </c>
      <c r="I15" s="159">
        <f t="shared" si="5"/>
        <v>737185.31865919998</v>
      </c>
      <c r="J15" s="149"/>
      <c r="K15" s="156"/>
      <c r="L15" s="157">
        <f t="shared" si="3"/>
        <v>804608</v>
      </c>
      <c r="M15" s="112"/>
      <c r="N15" s="112"/>
      <c r="O15" s="132"/>
      <c r="P15" s="157">
        <f t="shared" si="4"/>
        <v>635409.80000000005</v>
      </c>
      <c r="Q15" s="112"/>
    </row>
    <row r="16" spans="1:17" s="34" customFormat="1" ht="12" customHeight="1">
      <c r="A16" s="158"/>
      <c r="B16" s="50" t="s">
        <v>31</v>
      </c>
      <c r="C16" s="159">
        <f>C170</f>
        <v>0</v>
      </c>
      <c r="D16" s="160">
        <f t="shared" ref="D16:I16" si="6">D170</f>
        <v>0</v>
      </c>
      <c r="E16" s="160">
        <f t="shared" si="6"/>
        <v>0</v>
      </c>
      <c r="F16" s="159">
        <f t="shared" si="6"/>
        <v>0</v>
      </c>
      <c r="G16" s="159">
        <f t="shared" si="6"/>
        <v>0</v>
      </c>
      <c r="H16" s="159">
        <f t="shared" si="6"/>
        <v>0</v>
      </c>
      <c r="I16" s="159">
        <f t="shared" si="6"/>
        <v>0</v>
      </c>
      <c r="J16" s="149"/>
      <c r="K16" s="161">
        <f>+K168</f>
        <v>100000</v>
      </c>
      <c r="L16" s="157">
        <f t="shared" si="3"/>
        <v>100000</v>
      </c>
      <c r="M16" s="112"/>
      <c r="N16" s="112"/>
      <c r="O16" s="132">
        <f>+O168</f>
        <v>112000</v>
      </c>
      <c r="P16" s="157">
        <f>+E16+O16</f>
        <v>112000</v>
      </c>
      <c r="Q16" s="112" t="s">
        <v>32</v>
      </c>
    </row>
    <row r="17" spans="1:17" s="34" customFormat="1" ht="12" hidden="1" customHeight="1">
      <c r="A17" s="158"/>
      <c r="B17" s="50" t="s">
        <v>33</v>
      </c>
      <c r="C17" s="159">
        <f>C176</f>
        <v>0</v>
      </c>
      <c r="D17" s="159">
        <f t="shared" ref="D17:I17" si="7">D176</f>
        <v>0</v>
      </c>
      <c r="E17" s="159">
        <f t="shared" si="7"/>
        <v>0</v>
      </c>
      <c r="F17" s="159">
        <f t="shared" si="7"/>
        <v>0</v>
      </c>
      <c r="G17" s="159">
        <f t="shared" si="7"/>
        <v>0</v>
      </c>
      <c r="H17" s="159">
        <f t="shared" si="7"/>
        <v>0</v>
      </c>
      <c r="I17" s="159">
        <f t="shared" si="7"/>
        <v>0</v>
      </c>
      <c r="J17" s="149"/>
      <c r="K17" s="156"/>
      <c r="L17" s="157"/>
      <c r="M17" s="112"/>
      <c r="N17" s="112"/>
      <c r="O17" s="132"/>
      <c r="P17" s="157"/>
      <c r="Q17" s="112"/>
    </row>
    <row r="18" spans="1:17" s="34" customFormat="1" ht="12" customHeight="1">
      <c r="A18" s="158"/>
      <c r="B18" s="36" t="s">
        <v>34</v>
      </c>
      <c r="C18" s="162">
        <f>SUM(C12:C17)</f>
        <v>0</v>
      </c>
      <c r="D18" s="162">
        <f t="shared" ref="D18:I18" si="8">SUM(D12:D17)</f>
        <v>830654.15</v>
      </c>
      <c r="E18" s="162">
        <f t="shared" si="8"/>
        <v>2268942.7244305601</v>
      </c>
      <c r="F18" s="162">
        <f t="shared" si="8"/>
        <v>2890415.5746090664</v>
      </c>
      <c r="G18" s="162">
        <f t="shared" si="8"/>
        <v>3737105.9848417239</v>
      </c>
      <c r="H18" s="162">
        <f t="shared" si="8"/>
        <v>4510785.6792010739</v>
      </c>
      <c r="I18" s="162">
        <f t="shared" si="8"/>
        <v>5040864.7506331839</v>
      </c>
      <c r="J18" s="149"/>
      <c r="K18" s="156"/>
      <c r="L18" s="127">
        <f>SUM(L12:L16)</f>
        <v>930654.15</v>
      </c>
      <c r="M18" s="112"/>
      <c r="N18" s="112"/>
      <c r="O18" s="132"/>
      <c r="P18" s="127">
        <f>SUM(P12:P16)</f>
        <v>2380942.7244305601</v>
      </c>
      <c r="Q18" s="112"/>
    </row>
    <row r="19" spans="1:17" s="34" customFormat="1" ht="12" customHeight="1">
      <c r="A19" s="163"/>
      <c r="B19" s="111"/>
      <c r="C19" s="159"/>
      <c r="D19" s="159"/>
      <c r="E19" s="159"/>
      <c r="F19" s="159"/>
      <c r="G19" s="159"/>
      <c r="H19" s="159"/>
      <c r="I19" s="159"/>
      <c r="J19" s="149"/>
      <c r="K19" s="156"/>
      <c r="L19" s="157"/>
      <c r="M19" s="112"/>
      <c r="N19" s="112"/>
      <c r="O19" s="132"/>
      <c r="P19" s="127"/>
      <c r="Q19" s="112"/>
    </row>
    <row r="20" spans="1:17" s="34" customFormat="1" ht="12" customHeight="1">
      <c r="A20" s="36" t="s">
        <v>35</v>
      </c>
      <c r="B20" s="111"/>
      <c r="C20" s="159"/>
      <c r="D20" s="159"/>
      <c r="E20" s="159"/>
      <c r="F20" s="159"/>
      <c r="G20" s="159"/>
      <c r="H20" s="159"/>
      <c r="I20" s="159"/>
      <c r="J20" s="149"/>
      <c r="K20" s="156"/>
      <c r="L20" s="157"/>
      <c r="M20" s="112"/>
      <c r="N20" s="112"/>
      <c r="O20" s="132"/>
      <c r="P20" s="157"/>
      <c r="Q20" s="112"/>
    </row>
    <row r="21" spans="1:17" s="34" customFormat="1" ht="12" customHeight="1">
      <c r="A21" s="158"/>
      <c r="B21" s="50" t="s">
        <v>36</v>
      </c>
      <c r="C21" s="159">
        <f>C241</f>
        <v>0</v>
      </c>
      <c r="D21" s="159">
        <f t="shared" ref="D21:I21" si="9">D241</f>
        <v>137708.33333333331</v>
      </c>
      <c r="E21" s="159">
        <f t="shared" si="9"/>
        <v>827120</v>
      </c>
      <c r="F21" s="159">
        <f t="shared" si="9"/>
        <v>1049162.3999999999</v>
      </c>
      <c r="G21" s="159">
        <f t="shared" si="9"/>
        <v>1262785.648</v>
      </c>
      <c r="H21" s="159">
        <f t="shared" si="9"/>
        <v>1634329.3609600002</v>
      </c>
      <c r="I21" s="159">
        <f t="shared" si="9"/>
        <v>1831695.9481791998</v>
      </c>
      <c r="J21" s="149"/>
      <c r="K21" s="156"/>
      <c r="L21" s="157"/>
      <c r="M21" s="112"/>
      <c r="N21" s="112"/>
      <c r="O21" s="132"/>
      <c r="P21" s="157">
        <f>+E21+O21</f>
        <v>827120</v>
      </c>
      <c r="Q21" s="112"/>
    </row>
    <row r="22" spans="1:17" s="34" customFormat="1" ht="12" customHeight="1">
      <c r="A22" s="158"/>
      <c r="B22" s="50" t="s">
        <v>37</v>
      </c>
      <c r="C22" s="159">
        <f>C257</f>
        <v>0</v>
      </c>
      <c r="D22" s="159">
        <f t="shared" ref="D22:I22" si="10">D257</f>
        <v>32925.549999999996</v>
      </c>
      <c r="E22" s="159">
        <f t="shared" si="10"/>
        <v>231797.54519999999</v>
      </c>
      <c r="F22" s="159">
        <f t="shared" si="10"/>
        <v>328830.44310000003</v>
      </c>
      <c r="G22" s="159">
        <f t="shared" si="10"/>
        <v>416940.72891200002</v>
      </c>
      <c r="H22" s="159">
        <f t="shared" si="10"/>
        <v>547822.12647774001</v>
      </c>
      <c r="I22" s="159">
        <f t="shared" si="10"/>
        <v>633720.20600416977</v>
      </c>
      <c r="J22" s="149"/>
      <c r="K22" s="156"/>
      <c r="L22" s="157"/>
      <c r="M22" s="112"/>
      <c r="N22" s="112"/>
      <c r="O22" s="132"/>
      <c r="P22" s="157">
        <f t="shared" ref="P22:P29" si="11">+E22+O22</f>
        <v>231797.54519999999</v>
      </c>
      <c r="Q22" s="112"/>
    </row>
    <row r="23" spans="1:17" s="34" customFormat="1" ht="12" customHeight="1">
      <c r="A23" s="158"/>
      <c r="B23" s="50" t="s">
        <v>38</v>
      </c>
      <c r="C23" s="159">
        <f>C282</f>
        <v>0</v>
      </c>
      <c r="D23" s="159">
        <f t="shared" ref="D23:I23" si="12">D282</f>
        <v>121788.06</v>
      </c>
      <c r="E23" s="159">
        <f t="shared" si="12"/>
        <v>201031.30120000002</v>
      </c>
      <c r="F23" s="159">
        <f t="shared" si="12"/>
        <v>200777.18962399999</v>
      </c>
      <c r="G23" s="159">
        <f t="shared" si="12"/>
        <v>228534.26629248</v>
      </c>
      <c r="H23" s="159">
        <f t="shared" si="12"/>
        <v>266013.6950548896</v>
      </c>
      <c r="I23" s="159">
        <f t="shared" si="12"/>
        <v>286587.44910815539</v>
      </c>
      <c r="J23" s="149"/>
      <c r="K23" s="156"/>
      <c r="L23" s="157"/>
      <c r="M23" s="112"/>
      <c r="N23" s="112"/>
      <c r="O23" s="132"/>
      <c r="P23" s="157">
        <f t="shared" si="11"/>
        <v>201031.30120000002</v>
      </c>
      <c r="Q23" s="112"/>
    </row>
    <row r="24" spans="1:17" s="34" customFormat="1" ht="12" customHeight="1">
      <c r="A24" s="158"/>
      <c r="B24" s="50" t="s">
        <v>39</v>
      </c>
      <c r="C24" s="159">
        <f>C303</f>
        <v>0</v>
      </c>
      <c r="D24" s="159">
        <f t="shared" ref="D24:I24" si="13">D303</f>
        <v>33856</v>
      </c>
      <c r="E24" s="159">
        <f t="shared" si="13"/>
        <v>507280</v>
      </c>
      <c r="F24" s="159">
        <f t="shared" si="13"/>
        <v>643213.57392</v>
      </c>
      <c r="G24" s="159">
        <f t="shared" si="13"/>
        <v>752781.76603200007</v>
      </c>
      <c r="H24" s="159">
        <f t="shared" si="13"/>
        <v>902622.53900640004</v>
      </c>
      <c r="I24" s="159">
        <f t="shared" si="13"/>
        <v>1008012.055060656</v>
      </c>
      <c r="J24" s="149"/>
      <c r="K24" s="156"/>
      <c r="L24" s="157"/>
      <c r="M24" s="112"/>
      <c r="N24" s="112"/>
      <c r="O24" s="132"/>
      <c r="P24" s="157">
        <f t="shared" si="11"/>
        <v>507280</v>
      </c>
      <c r="Q24" s="112"/>
    </row>
    <row r="25" spans="1:17" s="34" customFormat="1" ht="12" customHeight="1">
      <c r="A25" s="158"/>
      <c r="B25" s="50" t="s">
        <v>40</v>
      </c>
      <c r="C25" s="159">
        <f>C337</f>
        <v>0</v>
      </c>
      <c r="D25" s="159">
        <f t="shared" ref="D25:I25" si="14">D337</f>
        <v>20087.88</v>
      </c>
      <c r="E25" s="159">
        <f t="shared" si="14"/>
        <v>81944</v>
      </c>
      <c r="F25" s="159">
        <f t="shared" si="14"/>
        <v>86559.079999999987</v>
      </c>
      <c r="G25" s="159">
        <f t="shared" si="14"/>
        <v>105722.87360000001</v>
      </c>
      <c r="H25" s="159">
        <f t="shared" si="14"/>
        <v>124954.761312</v>
      </c>
      <c r="I25" s="159">
        <f t="shared" si="14"/>
        <v>141079.55086144002</v>
      </c>
      <c r="J25" s="149"/>
      <c r="K25" s="156"/>
      <c r="L25" s="157"/>
      <c r="M25" s="112"/>
      <c r="N25" s="112"/>
      <c r="O25" s="132"/>
      <c r="P25" s="157">
        <f t="shared" si="11"/>
        <v>81944</v>
      </c>
      <c r="Q25" s="112"/>
    </row>
    <row r="26" spans="1:17" s="34" customFormat="1" ht="12" customHeight="1">
      <c r="A26" s="158"/>
      <c r="B26" s="50" t="s">
        <v>41</v>
      </c>
      <c r="C26" s="159">
        <f>C354</f>
        <v>0</v>
      </c>
      <c r="D26" s="159">
        <f t="shared" ref="D26:I26" si="15">D354</f>
        <v>460022.89799999999</v>
      </c>
      <c r="E26" s="159">
        <f t="shared" si="15"/>
        <v>383688.95595999999</v>
      </c>
      <c r="F26" s="159">
        <f t="shared" si="15"/>
        <v>498324.71507919999</v>
      </c>
      <c r="G26" s="159">
        <f t="shared" si="15"/>
        <v>592562.64578078396</v>
      </c>
      <c r="H26" s="159">
        <f t="shared" si="15"/>
        <v>717319.78182439972</v>
      </c>
      <c r="I26" s="159">
        <f t="shared" si="15"/>
        <v>779897.02388312761</v>
      </c>
      <c r="J26" s="149"/>
      <c r="K26" s="156"/>
      <c r="L26" s="157"/>
      <c r="M26" s="112"/>
      <c r="N26" s="112"/>
      <c r="O26" s="132"/>
      <c r="P26" s="157">
        <f t="shared" si="11"/>
        <v>383688.95595999999</v>
      </c>
      <c r="Q26" s="112"/>
    </row>
    <row r="27" spans="1:17" s="110" customFormat="1" ht="12" customHeight="1">
      <c r="A27" s="164"/>
      <c r="B27" s="109" t="s">
        <v>42</v>
      </c>
      <c r="C27" s="165">
        <f>C369</f>
        <v>0</v>
      </c>
      <c r="D27" s="165">
        <f t="shared" ref="D27:I27" si="16">D369</f>
        <v>0</v>
      </c>
      <c r="E27" s="165">
        <f t="shared" si="16"/>
        <v>6667</v>
      </c>
      <c r="F27" s="165">
        <f t="shared" si="16"/>
        <v>6667</v>
      </c>
      <c r="G27" s="165">
        <f t="shared" si="16"/>
        <v>6667</v>
      </c>
      <c r="H27" s="165">
        <f t="shared" si="16"/>
        <v>6667</v>
      </c>
      <c r="I27" s="165">
        <f t="shared" si="16"/>
        <v>6667</v>
      </c>
      <c r="J27" s="166"/>
      <c r="K27" s="167">
        <f>+D27</f>
        <v>0</v>
      </c>
      <c r="L27" s="168"/>
      <c r="M27" s="113"/>
      <c r="N27" s="113"/>
      <c r="O27" s="169">
        <f>-I27+40000</f>
        <v>33333</v>
      </c>
      <c r="P27" s="168">
        <f t="shared" si="11"/>
        <v>40000</v>
      </c>
      <c r="Q27" s="113" t="s">
        <v>43</v>
      </c>
    </row>
    <row r="28" spans="1:17" s="34" customFormat="1" ht="12" customHeight="1">
      <c r="A28" s="158"/>
      <c r="B28" s="50" t="s">
        <v>44</v>
      </c>
      <c r="C28" s="159">
        <f>C387</f>
        <v>0</v>
      </c>
      <c r="D28" s="159">
        <f t="shared" ref="D28:I28" si="17">D387</f>
        <v>1828.4599999999998</v>
      </c>
      <c r="E28" s="159">
        <f t="shared" si="17"/>
        <v>7203.82</v>
      </c>
      <c r="F28" s="159">
        <f t="shared" si="17"/>
        <v>6227.0964000000004</v>
      </c>
      <c r="G28" s="159">
        <f t="shared" si="17"/>
        <v>1210.838328</v>
      </c>
      <c r="H28" s="159">
        <f t="shared" si="17"/>
        <v>1235.05509456</v>
      </c>
      <c r="I28" s="159">
        <f t="shared" si="17"/>
        <v>1259.7561964511999</v>
      </c>
      <c r="J28" s="149"/>
      <c r="K28" s="156"/>
      <c r="L28" s="157"/>
      <c r="M28" s="112"/>
      <c r="N28" s="112"/>
      <c r="O28" s="132">
        <v>100000</v>
      </c>
      <c r="P28" s="157">
        <f t="shared" si="11"/>
        <v>107203.82</v>
      </c>
      <c r="Q28" s="112" t="s">
        <v>45</v>
      </c>
    </row>
    <row r="29" spans="1:17" s="34" customFormat="1" ht="12" hidden="1" customHeight="1">
      <c r="A29" s="158"/>
      <c r="B29" s="50" t="s">
        <v>46</v>
      </c>
      <c r="C29" s="159">
        <f>C396</f>
        <v>0</v>
      </c>
      <c r="D29" s="159">
        <f t="shared" ref="D29:I29" si="18">D396</f>
        <v>0</v>
      </c>
      <c r="E29" s="159">
        <f t="shared" si="18"/>
        <v>0</v>
      </c>
      <c r="F29" s="159">
        <f t="shared" si="18"/>
        <v>0</v>
      </c>
      <c r="G29" s="159">
        <f t="shared" si="18"/>
        <v>0</v>
      </c>
      <c r="H29" s="159">
        <f t="shared" si="18"/>
        <v>0</v>
      </c>
      <c r="I29" s="159">
        <f t="shared" si="18"/>
        <v>0</v>
      </c>
      <c r="J29" s="149"/>
      <c r="K29" s="156"/>
      <c r="L29" s="157"/>
      <c r="M29" s="112"/>
      <c r="N29" s="112"/>
      <c r="O29" s="132"/>
      <c r="P29" s="157">
        <f t="shared" si="11"/>
        <v>0</v>
      </c>
      <c r="Q29" s="112"/>
    </row>
    <row r="30" spans="1:17" s="35" customFormat="1" ht="12" customHeight="1">
      <c r="A30" s="49"/>
      <c r="B30" s="36" t="s">
        <v>47</v>
      </c>
      <c r="C30" s="162">
        <f>SUM(C21:C29)</f>
        <v>0</v>
      </c>
      <c r="D30" s="162">
        <f t="shared" ref="D30:I30" si="19">SUM(D21:D29)</f>
        <v>808217.18133333325</v>
      </c>
      <c r="E30" s="162">
        <f>SUM(E21:E29)</f>
        <v>2246732.6223599999</v>
      </c>
      <c r="F30" s="162">
        <f t="shared" si="19"/>
        <v>2819761.4981232001</v>
      </c>
      <c r="G30" s="162">
        <f t="shared" si="19"/>
        <v>3367205.7669452648</v>
      </c>
      <c r="H30" s="162">
        <f t="shared" si="19"/>
        <v>4200964.3197299885</v>
      </c>
      <c r="I30" s="162">
        <f t="shared" si="19"/>
        <v>4688918.9892932</v>
      </c>
      <c r="J30" s="170"/>
      <c r="K30" s="171"/>
      <c r="L30" s="127">
        <f>+D30-D27</f>
        <v>808217.18133333325</v>
      </c>
      <c r="M30" s="172"/>
      <c r="N30" s="172"/>
      <c r="O30" s="173"/>
      <c r="P30" s="127">
        <f>SUM(P21:P29)</f>
        <v>2380065.6223599999</v>
      </c>
      <c r="Q30" s="172"/>
    </row>
    <row r="31" spans="1:17" s="34" customFormat="1" ht="12" customHeight="1">
      <c r="A31" s="158"/>
      <c r="B31" s="111"/>
      <c r="C31" s="159"/>
      <c r="D31" s="159"/>
      <c r="E31" s="159"/>
      <c r="F31" s="159"/>
      <c r="G31" s="159"/>
      <c r="H31" s="159"/>
      <c r="I31" s="159"/>
      <c r="J31" s="149"/>
      <c r="K31" s="156"/>
      <c r="L31" s="157"/>
      <c r="M31" s="112"/>
      <c r="N31" s="112"/>
      <c r="O31" s="132"/>
      <c r="P31" s="157"/>
      <c r="Q31" s="112"/>
    </row>
    <row r="32" spans="1:17" s="34" customFormat="1" ht="12" customHeight="1" thickBot="1">
      <c r="A32" s="37" t="s">
        <v>48</v>
      </c>
      <c r="B32" s="174"/>
      <c r="C32" s="175">
        <f t="shared" ref="C32:I32" si="20">C18-C30</f>
        <v>0</v>
      </c>
      <c r="D32" s="175">
        <f t="shared" si="20"/>
        <v>22436.968666666769</v>
      </c>
      <c r="E32" s="176">
        <f>E18-E30</f>
        <v>22210.102070560213</v>
      </c>
      <c r="F32" s="175">
        <f t="shared" si="20"/>
        <v>70654.076485866215</v>
      </c>
      <c r="G32" s="175">
        <f t="shared" si="20"/>
        <v>369900.21789645916</v>
      </c>
      <c r="H32" s="175">
        <f t="shared" si="20"/>
        <v>309821.35947108548</v>
      </c>
      <c r="I32" s="175">
        <f t="shared" si="20"/>
        <v>351945.7613399839</v>
      </c>
      <c r="J32" s="149"/>
      <c r="K32" s="156"/>
      <c r="L32" s="157">
        <f>+L18-L30</f>
        <v>122436.96866666677</v>
      </c>
      <c r="M32" s="112"/>
      <c r="N32" s="112"/>
      <c r="O32" s="132"/>
      <c r="P32" s="131">
        <f>+P18-P30</f>
        <v>877.10207056021318</v>
      </c>
      <c r="Q32" s="115" t="s">
        <v>49</v>
      </c>
    </row>
    <row r="33" spans="1:17" s="34" customFormat="1" ht="12" customHeight="1" thickTop="1">
      <c r="A33" s="158"/>
      <c r="B33" s="111"/>
      <c r="C33" s="159"/>
      <c r="D33" s="159"/>
      <c r="E33" s="159"/>
      <c r="F33" s="159"/>
      <c r="G33" s="159"/>
      <c r="H33" s="159"/>
      <c r="I33" s="159"/>
      <c r="J33" s="149"/>
      <c r="K33" s="156"/>
      <c r="L33" s="157"/>
      <c r="M33" s="112"/>
      <c r="N33" s="112"/>
      <c r="O33" s="132"/>
      <c r="P33" s="177"/>
      <c r="Q33" s="112"/>
    </row>
    <row r="34" spans="1:17" s="34" customFormat="1" ht="12" customHeight="1">
      <c r="A34" s="36" t="s">
        <v>50</v>
      </c>
      <c r="B34" s="111"/>
      <c r="C34" s="162"/>
      <c r="D34" s="159"/>
      <c r="E34" s="159"/>
      <c r="F34" s="159"/>
      <c r="G34" s="159"/>
      <c r="H34" s="159"/>
      <c r="I34" s="159"/>
      <c r="J34" s="149"/>
      <c r="K34" s="156"/>
      <c r="L34" s="157"/>
      <c r="M34" s="112"/>
      <c r="N34" s="112"/>
      <c r="O34" s="132"/>
      <c r="P34" s="177"/>
      <c r="Q34" s="111"/>
    </row>
    <row r="35" spans="1:17" s="34" customFormat="1" ht="12" customHeight="1">
      <c r="A35" s="158"/>
      <c r="B35" s="163" t="s">
        <v>51</v>
      </c>
      <c r="C35" s="162">
        <v>0</v>
      </c>
      <c r="D35" s="159">
        <v>30995.349788200299</v>
      </c>
      <c r="E35" s="159">
        <f>D40</f>
        <v>53432.318454867069</v>
      </c>
      <c r="F35" s="159">
        <f t="shared" ref="F35:I35" si="21">E40</f>
        <v>75642.420525427282</v>
      </c>
      <c r="G35" s="159">
        <f t="shared" si="21"/>
        <v>146296.49701129348</v>
      </c>
      <c r="H35" s="159">
        <f t="shared" si="21"/>
        <v>516196.71490775264</v>
      </c>
      <c r="I35" s="159">
        <f t="shared" si="21"/>
        <v>826018.07437883806</v>
      </c>
      <c r="J35" s="149"/>
      <c r="K35" s="156"/>
      <c r="L35" s="157">
        <f>+D35+K35</f>
        <v>30995.349788200299</v>
      </c>
      <c r="M35" s="112"/>
      <c r="N35" s="112"/>
      <c r="O35" s="132"/>
      <c r="P35" s="157">
        <f>+L40</f>
        <v>153432.31845486705</v>
      </c>
      <c r="Q35" s="112"/>
    </row>
    <row r="36" spans="1:17" s="34" customFormat="1" ht="12" customHeight="1">
      <c r="A36" s="36"/>
      <c r="B36" s="163" t="s">
        <v>52</v>
      </c>
      <c r="C36" s="162"/>
      <c r="D36" s="159"/>
      <c r="E36" s="159"/>
      <c r="F36" s="159"/>
      <c r="G36" s="159"/>
      <c r="H36" s="159"/>
      <c r="I36" s="159"/>
      <c r="J36" s="149"/>
      <c r="K36" s="156"/>
      <c r="L36" s="157">
        <f t="shared" ref="L36:L38" si="22">+D36+K36</f>
        <v>0</v>
      </c>
      <c r="M36" s="112"/>
      <c r="N36" s="112"/>
      <c r="O36" s="132"/>
      <c r="P36" s="157"/>
      <c r="Q36" s="112"/>
    </row>
    <row r="37" spans="1:17" s="34" customFormat="1" ht="12" customHeight="1">
      <c r="A37" s="158"/>
      <c r="B37" s="163" t="s">
        <v>53</v>
      </c>
      <c r="C37" s="159">
        <f t="shared" ref="C37" si="23">SUM(C35:C36)</f>
        <v>0</v>
      </c>
      <c r="D37" s="159">
        <f t="shared" ref="D37:I37" si="24">SUM(D35:D36)</f>
        <v>30995.349788200299</v>
      </c>
      <c r="E37" s="159">
        <f t="shared" si="24"/>
        <v>53432.318454867069</v>
      </c>
      <c r="F37" s="159">
        <f t="shared" si="24"/>
        <v>75642.420525427282</v>
      </c>
      <c r="G37" s="159">
        <f t="shared" si="24"/>
        <v>146296.49701129348</v>
      </c>
      <c r="H37" s="159">
        <f t="shared" si="24"/>
        <v>516196.71490775264</v>
      </c>
      <c r="I37" s="159">
        <f t="shared" si="24"/>
        <v>826018.07437883806</v>
      </c>
      <c r="J37" s="149"/>
      <c r="K37" s="156"/>
      <c r="L37" s="157">
        <f t="shared" si="22"/>
        <v>30995.349788200299</v>
      </c>
      <c r="M37" s="112"/>
      <c r="N37" s="112"/>
      <c r="O37" s="132"/>
      <c r="P37" s="157"/>
      <c r="Q37" s="112"/>
    </row>
    <row r="38" spans="1:17" s="34" customFormat="1" ht="12" customHeight="1">
      <c r="A38" s="158"/>
      <c r="B38" s="163" t="s">
        <v>48</v>
      </c>
      <c r="C38" s="159">
        <f>+C32</f>
        <v>0</v>
      </c>
      <c r="D38" s="159">
        <f t="shared" ref="D38:I38" si="25">+D32</f>
        <v>22436.968666666769</v>
      </c>
      <c r="E38" s="159">
        <f t="shared" si="25"/>
        <v>22210.102070560213</v>
      </c>
      <c r="F38" s="159">
        <f t="shared" si="25"/>
        <v>70654.076485866215</v>
      </c>
      <c r="G38" s="159">
        <f t="shared" si="25"/>
        <v>369900.21789645916</v>
      </c>
      <c r="H38" s="159">
        <f t="shared" si="25"/>
        <v>309821.35947108548</v>
      </c>
      <c r="I38" s="159">
        <f t="shared" si="25"/>
        <v>351945.7613399839</v>
      </c>
      <c r="J38" s="149"/>
      <c r="K38" s="161">
        <f>+K16</f>
        <v>100000</v>
      </c>
      <c r="L38" s="157">
        <f t="shared" si="22"/>
        <v>122436.96866666677</v>
      </c>
      <c r="M38" s="112"/>
      <c r="N38" s="112"/>
      <c r="O38" s="132"/>
      <c r="P38" s="157"/>
      <c r="Q38" s="112"/>
    </row>
    <row r="39" spans="1:17" s="34" customFormat="1" ht="12" customHeight="1">
      <c r="A39" s="158"/>
      <c r="B39" s="163"/>
      <c r="C39" s="159"/>
      <c r="D39" s="159"/>
      <c r="E39" s="159"/>
      <c r="F39" s="159"/>
      <c r="G39" s="159"/>
      <c r="H39" s="159"/>
      <c r="I39" s="159"/>
      <c r="J39" s="149"/>
      <c r="K39" s="156"/>
      <c r="L39" s="157"/>
      <c r="M39" s="112"/>
      <c r="N39" s="112"/>
      <c r="O39" s="132"/>
      <c r="P39" s="157"/>
      <c r="Q39" s="112"/>
    </row>
    <row r="40" spans="1:17" s="34" customFormat="1" ht="12" customHeight="1" thickBot="1">
      <c r="A40" s="37" t="s">
        <v>54</v>
      </c>
      <c r="B40" s="174"/>
      <c r="C40" s="175">
        <f>C37+C38</f>
        <v>0</v>
      </c>
      <c r="D40" s="175">
        <f t="shared" ref="D40:I40" si="26">D37+D38</f>
        <v>53432.318454867069</v>
      </c>
      <c r="E40" s="175">
        <f t="shared" si="26"/>
        <v>75642.420525427282</v>
      </c>
      <c r="F40" s="175">
        <f t="shared" si="26"/>
        <v>146296.49701129348</v>
      </c>
      <c r="G40" s="175">
        <f t="shared" si="26"/>
        <v>516196.71490775264</v>
      </c>
      <c r="H40" s="175">
        <f t="shared" si="26"/>
        <v>826018.07437883806</v>
      </c>
      <c r="I40" s="175">
        <f t="shared" si="26"/>
        <v>1177963.835718822</v>
      </c>
      <c r="J40" s="149"/>
      <c r="K40" s="178"/>
      <c r="L40" s="128">
        <f>+L37+L38</f>
        <v>153432.31845486705</v>
      </c>
      <c r="M40" s="115" t="s">
        <v>55</v>
      </c>
      <c r="N40" s="112"/>
      <c r="O40" s="179"/>
      <c r="P40" s="128">
        <f>+P32+P35</f>
        <v>154309.42052542727</v>
      </c>
      <c r="Q40" s="115" t="s">
        <v>56</v>
      </c>
    </row>
    <row r="41" spans="1:17" s="34" customFormat="1" ht="12" customHeight="1" thickTop="1">
      <c r="A41" s="158"/>
      <c r="B41" s="163"/>
      <c r="C41" s="111"/>
      <c r="D41" s="111"/>
      <c r="E41" s="111"/>
      <c r="F41" s="111"/>
      <c r="G41" s="111"/>
      <c r="H41" s="111"/>
      <c r="I41" s="111"/>
      <c r="J41" s="149"/>
      <c r="K41" s="111"/>
      <c r="L41" s="112"/>
      <c r="M41" s="112"/>
      <c r="N41" s="112"/>
      <c r="O41" s="112"/>
      <c r="P41" s="112"/>
      <c r="Q41" s="112"/>
    </row>
    <row r="42" spans="1:17" s="34" customFormat="1" ht="12" customHeight="1">
      <c r="A42" s="49" t="s">
        <v>57</v>
      </c>
      <c r="B42" s="163"/>
      <c r="C42" s="111"/>
      <c r="D42" s="159" t="str">
        <f t="shared" ref="D42:I42" si="27">IFERROR(D18/D68,"")</f>
        <v/>
      </c>
      <c r="E42" s="159">
        <f t="shared" si="27"/>
        <v>10129.208591207858</v>
      </c>
      <c r="F42" s="159">
        <f t="shared" si="27"/>
        <v>9384.4661513281371</v>
      </c>
      <c r="G42" s="159">
        <f t="shared" si="27"/>
        <v>9533.4336348003162</v>
      </c>
      <c r="H42" s="159">
        <f t="shared" si="27"/>
        <v>9476.4405025232645</v>
      </c>
      <c r="I42" s="159">
        <f t="shared" si="27"/>
        <v>9475.3096816413236</v>
      </c>
      <c r="J42" s="149"/>
      <c r="K42" s="111"/>
      <c r="L42" s="112"/>
      <c r="M42" s="112"/>
      <c r="N42" s="112"/>
      <c r="O42" s="112"/>
      <c r="P42" s="112"/>
      <c r="Q42" s="112"/>
    </row>
    <row r="43" spans="1:17" s="34" customFormat="1" ht="12" customHeight="1">
      <c r="A43" s="49" t="s">
        <v>58</v>
      </c>
      <c r="B43" s="163"/>
      <c r="C43" s="111"/>
      <c r="D43" s="159" t="str">
        <f t="shared" ref="D43:I43" si="28">IFERROR(D30/D68,"")</f>
        <v/>
      </c>
      <c r="E43" s="159">
        <f t="shared" si="28"/>
        <v>10030.056349821429</v>
      </c>
      <c r="F43" s="159">
        <f t="shared" si="28"/>
        <v>9155.0697991012985</v>
      </c>
      <c r="G43" s="159">
        <f t="shared" si="28"/>
        <v>8589.8106299624105</v>
      </c>
      <c r="H43" s="159">
        <f t="shared" si="28"/>
        <v>8825.5552935503965</v>
      </c>
      <c r="I43" s="159">
        <f t="shared" si="28"/>
        <v>8813.757498671428</v>
      </c>
      <c r="J43" s="149"/>
      <c r="K43" s="111"/>
      <c r="L43" s="112"/>
      <c r="M43" s="112"/>
      <c r="N43" s="112"/>
      <c r="O43" s="112"/>
      <c r="P43" s="112"/>
      <c r="Q43" s="112"/>
    </row>
    <row r="44" spans="1:17" s="34" customFormat="1" ht="12" customHeight="1">
      <c r="A44" s="49" t="s">
        <v>59</v>
      </c>
      <c r="B44" s="163"/>
      <c r="C44" s="111"/>
      <c r="D44" s="159" t="str">
        <f t="shared" ref="D44:I44" si="29">IFERROR(D32/D68,"")</f>
        <v/>
      </c>
      <c r="E44" s="159">
        <f t="shared" si="29"/>
        <v>99.152241386429523</v>
      </c>
      <c r="F44" s="159">
        <f t="shared" si="29"/>
        <v>229.39635222683836</v>
      </c>
      <c r="G44" s="159">
        <f t="shared" si="29"/>
        <v>943.62300483790602</v>
      </c>
      <c r="H44" s="159">
        <f t="shared" si="29"/>
        <v>650.88520897286867</v>
      </c>
      <c r="I44" s="159">
        <f t="shared" si="29"/>
        <v>661.5521829698946</v>
      </c>
      <c r="J44" s="149"/>
      <c r="K44" s="111"/>
      <c r="L44" s="112"/>
      <c r="M44" s="112"/>
      <c r="N44" s="112"/>
      <c r="O44" s="112"/>
      <c r="P44" s="112"/>
      <c r="Q44" s="112"/>
    </row>
    <row r="45" spans="1:17" s="34" customFormat="1" ht="12" customHeight="1">
      <c r="A45" s="49" t="s">
        <v>60</v>
      </c>
      <c r="B45" s="163"/>
      <c r="C45" s="180" t="str">
        <f>IFERROR(C40/C32,"")</f>
        <v/>
      </c>
      <c r="D45" s="180">
        <f>IFERROR(D40/D30,"")</f>
        <v>6.6111337013052135E-2</v>
      </c>
      <c r="E45" s="180">
        <f t="shared" ref="E45:I45" si="30">IFERROR(E40/E30,"")</f>
        <v>3.3667744783075881E-2</v>
      </c>
      <c r="F45" s="180">
        <f t="shared" si="30"/>
        <v>5.1882578405537734E-2</v>
      </c>
      <c r="G45" s="180">
        <f t="shared" si="30"/>
        <v>0.15330120896533367</v>
      </c>
      <c r="H45" s="180">
        <f t="shared" si="30"/>
        <v>0.19662582481346313</v>
      </c>
      <c r="I45" s="180">
        <f t="shared" si="30"/>
        <v>0.25122290199694541</v>
      </c>
      <c r="J45" s="149"/>
      <c r="K45" s="111"/>
      <c r="L45" s="112"/>
      <c r="M45" s="112"/>
      <c r="N45" s="112"/>
      <c r="O45" s="112"/>
      <c r="P45" s="112"/>
      <c r="Q45" s="112"/>
    </row>
    <row r="46" spans="1:17" s="34" customFormat="1" ht="12" customHeight="1">
      <c r="A46" s="158"/>
      <c r="B46" s="163"/>
      <c r="C46" s="111"/>
      <c r="D46" s="111"/>
      <c r="E46" s="111"/>
      <c r="F46" s="111"/>
      <c r="G46" s="111"/>
      <c r="H46" s="111"/>
      <c r="I46" s="111"/>
      <c r="J46" s="149"/>
      <c r="K46" s="111"/>
      <c r="L46" s="112"/>
      <c r="M46" s="112"/>
      <c r="N46" s="112"/>
      <c r="O46" s="112"/>
      <c r="P46" s="112"/>
      <c r="Q46" s="112"/>
    </row>
    <row r="47" spans="1:17" s="34" customFormat="1" ht="12" customHeight="1">
      <c r="A47" s="49" t="s">
        <v>61</v>
      </c>
      <c r="B47" s="111"/>
      <c r="C47" s="111"/>
      <c r="D47" s="111"/>
      <c r="E47" s="111"/>
      <c r="F47" s="111"/>
      <c r="G47" s="111"/>
      <c r="H47" s="111"/>
      <c r="I47" s="111"/>
      <c r="J47" s="149"/>
      <c r="K47" s="111"/>
      <c r="L47" s="112"/>
      <c r="M47" s="112"/>
      <c r="N47" s="112"/>
      <c r="O47" s="112"/>
      <c r="P47" s="112"/>
      <c r="Q47" s="112"/>
    </row>
    <row r="48" spans="1:17" ht="12" customHeight="1">
      <c r="A48" s="49"/>
      <c r="B48" s="159"/>
      <c r="C48" s="94"/>
      <c r="D48" s="94"/>
      <c r="E48" s="94"/>
      <c r="F48" s="94"/>
      <c r="G48" s="94"/>
      <c r="H48" s="94"/>
      <c r="I48" s="94"/>
      <c r="J48" s="149"/>
      <c r="K48" s="94"/>
      <c r="L48" s="114"/>
      <c r="M48" s="114"/>
      <c r="N48" s="114"/>
      <c r="O48" s="114"/>
      <c r="P48" s="114"/>
      <c r="Q48" s="114"/>
    </row>
    <row r="49" spans="1:17" ht="12" customHeight="1">
      <c r="A49" s="7" t="s">
        <v>62</v>
      </c>
      <c r="B49" s="159"/>
      <c r="C49" s="94"/>
      <c r="D49" s="94"/>
      <c r="E49" s="94"/>
      <c r="F49" s="94"/>
      <c r="G49" s="94"/>
      <c r="H49" s="94"/>
      <c r="I49" s="94"/>
      <c r="J49" s="149"/>
      <c r="K49" s="94"/>
      <c r="L49" s="114"/>
      <c r="M49" s="114"/>
      <c r="N49" s="114"/>
      <c r="O49" s="114"/>
      <c r="P49" s="114"/>
      <c r="Q49" s="114"/>
    </row>
    <row r="50" spans="1:17" ht="12" customHeight="1">
      <c r="A50" s="7"/>
      <c r="B50" s="80" t="s">
        <v>63</v>
      </c>
      <c r="C50" s="94"/>
      <c r="D50" s="114"/>
      <c r="E50" s="114">
        <v>56</v>
      </c>
      <c r="F50" s="114">
        <v>84</v>
      </c>
      <c r="G50" s="114">
        <v>84</v>
      </c>
      <c r="H50" s="114">
        <v>84</v>
      </c>
      <c r="I50" s="114">
        <v>84</v>
      </c>
      <c r="J50" s="149"/>
      <c r="K50" s="94"/>
      <c r="L50" s="114"/>
      <c r="M50" s="114"/>
      <c r="N50" s="114"/>
      <c r="O50" s="114"/>
      <c r="P50" s="114"/>
      <c r="Q50" s="114"/>
    </row>
    <row r="51" spans="1:17" ht="12" customHeight="1">
      <c r="A51" s="7"/>
      <c r="B51" s="80">
        <v>1</v>
      </c>
      <c r="C51" s="94"/>
      <c r="D51" s="114"/>
      <c r="E51" s="114">
        <v>56</v>
      </c>
      <c r="F51" s="114">
        <v>56</v>
      </c>
      <c r="G51" s="114">
        <v>84</v>
      </c>
      <c r="H51" s="114">
        <v>84</v>
      </c>
      <c r="I51" s="114">
        <v>84</v>
      </c>
      <c r="J51" s="149"/>
      <c r="K51" s="94"/>
      <c r="L51" s="114"/>
      <c r="M51" s="114"/>
      <c r="N51" s="114"/>
      <c r="O51" s="114"/>
      <c r="P51" s="114"/>
      <c r="Q51" s="114"/>
    </row>
    <row r="52" spans="1:17" ht="12" customHeight="1">
      <c r="A52" s="7"/>
      <c r="B52" s="80">
        <v>2</v>
      </c>
      <c r="C52" s="94"/>
      <c r="D52" s="114"/>
      <c r="E52" s="114">
        <v>28</v>
      </c>
      <c r="F52" s="114">
        <v>56</v>
      </c>
      <c r="G52" s="114">
        <v>56</v>
      </c>
      <c r="H52" s="114">
        <v>84</v>
      </c>
      <c r="I52" s="114">
        <v>84</v>
      </c>
      <c r="J52" s="149"/>
      <c r="K52" s="94"/>
      <c r="L52" s="114"/>
      <c r="M52" s="114"/>
      <c r="N52" s="114"/>
      <c r="O52" s="114"/>
      <c r="P52" s="114"/>
      <c r="Q52" s="114"/>
    </row>
    <row r="53" spans="1:17" ht="12" customHeight="1">
      <c r="A53" s="7"/>
      <c r="B53" s="80">
        <v>3</v>
      </c>
      <c r="C53" s="94"/>
      <c r="D53" s="114"/>
      <c r="E53" s="114">
        <v>28</v>
      </c>
      <c r="F53" s="114">
        <v>28</v>
      </c>
      <c r="G53" s="114">
        <v>56</v>
      </c>
      <c r="H53" s="114">
        <v>56</v>
      </c>
      <c r="I53" s="114">
        <v>84</v>
      </c>
      <c r="J53" s="149"/>
      <c r="K53" s="94"/>
      <c r="L53" s="114"/>
      <c r="M53" s="114"/>
      <c r="N53" s="114"/>
      <c r="O53" s="114"/>
      <c r="P53" s="114"/>
      <c r="Q53" s="114"/>
    </row>
    <row r="54" spans="1:17" ht="12" customHeight="1">
      <c r="A54" s="7"/>
      <c r="B54" s="80">
        <v>4</v>
      </c>
      <c r="C54" s="94"/>
      <c r="D54" s="114"/>
      <c r="E54" s="114">
        <v>28</v>
      </c>
      <c r="F54" s="114">
        <v>28</v>
      </c>
      <c r="G54" s="114">
        <v>28</v>
      </c>
      <c r="H54" s="114">
        <v>56</v>
      </c>
      <c r="I54" s="114">
        <v>56</v>
      </c>
      <c r="J54" s="149"/>
      <c r="K54" s="94"/>
      <c r="L54" s="114"/>
      <c r="M54" s="114"/>
      <c r="N54" s="114"/>
      <c r="O54" s="114"/>
      <c r="P54" s="114"/>
      <c r="Q54" s="114"/>
    </row>
    <row r="55" spans="1:17" ht="12" customHeight="1">
      <c r="A55" s="7"/>
      <c r="B55" s="80">
        <v>5</v>
      </c>
      <c r="C55" s="94"/>
      <c r="D55" s="114"/>
      <c r="E55" s="114">
        <v>28</v>
      </c>
      <c r="F55" s="114">
        <v>28</v>
      </c>
      <c r="G55" s="114">
        <v>28</v>
      </c>
      <c r="H55" s="114">
        <v>28</v>
      </c>
      <c r="I55" s="114">
        <v>56</v>
      </c>
      <c r="J55" s="149"/>
      <c r="K55" s="94"/>
      <c r="L55" s="114"/>
      <c r="M55" s="114"/>
      <c r="N55" s="114"/>
      <c r="O55" s="114"/>
      <c r="P55" s="114"/>
      <c r="Q55" s="114"/>
    </row>
    <row r="56" spans="1:17" ht="12" customHeight="1">
      <c r="A56" s="7"/>
      <c r="B56" s="80">
        <v>6</v>
      </c>
      <c r="C56" s="94"/>
      <c r="D56" s="114"/>
      <c r="E56" s="114">
        <v>0</v>
      </c>
      <c r="F56" s="114">
        <v>28</v>
      </c>
      <c r="G56" s="114">
        <v>28</v>
      </c>
      <c r="H56" s="114">
        <v>28</v>
      </c>
      <c r="I56" s="114">
        <v>28</v>
      </c>
      <c r="J56" s="149"/>
      <c r="K56" s="94"/>
      <c r="L56" s="114"/>
      <c r="M56" s="114"/>
      <c r="N56" s="114"/>
      <c r="O56" s="114"/>
      <c r="P56" s="114"/>
      <c r="Q56" s="114"/>
    </row>
    <row r="57" spans="1:17" ht="12" customHeight="1">
      <c r="A57" s="7"/>
      <c r="B57" s="80">
        <v>7</v>
      </c>
      <c r="C57" s="94"/>
      <c r="D57" s="114"/>
      <c r="E57" s="114">
        <v>0</v>
      </c>
      <c r="F57" s="114">
        <v>0</v>
      </c>
      <c r="G57" s="114">
        <v>28</v>
      </c>
      <c r="H57" s="114">
        <v>28</v>
      </c>
      <c r="I57" s="114">
        <v>28</v>
      </c>
      <c r="J57" s="149"/>
      <c r="K57" s="94"/>
      <c r="L57" s="114"/>
      <c r="M57" s="114"/>
      <c r="N57" s="114"/>
      <c r="O57" s="114"/>
      <c r="P57" s="114"/>
      <c r="Q57" s="114"/>
    </row>
    <row r="58" spans="1:17" ht="12" customHeight="1">
      <c r="A58" s="7"/>
      <c r="B58" s="80">
        <v>8</v>
      </c>
      <c r="C58" s="94"/>
      <c r="D58" s="114"/>
      <c r="E58" s="114">
        <v>0</v>
      </c>
      <c r="F58" s="114">
        <v>0</v>
      </c>
      <c r="G58" s="114">
        <v>0</v>
      </c>
      <c r="H58" s="114">
        <v>28</v>
      </c>
      <c r="I58" s="114">
        <v>28</v>
      </c>
      <c r="J58" s="149"/>
      <c r="K58" s="94"/>
      <c r="L58" s="114"/>
      <c r="M58" s="114"/>
      <c r="N58" s="114"/>
      <c r="O58" s="114"/>
      <c r="P58" s="114"/>
      <c r="Q58" s="114"/>
    </row>
    <row r="59" spans="1:17" ht="12" hidden="1" customHeight="1">
      <c r="A59" s="7"/>
      <c r="B59" s="80">
        <v>9</v>
      </c>
      <c r="C59" s="94"/>
      <c r="D59" s="114"/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49"/>
      <c r="K59" s="94"/>
      <c r="L59" s="114"/>
      <c r="M59" s="114"/>
      <c r="N59" s="114"/>
      <c r="O59" s="114"/>
      <c r="P59" s="114"/>
      <c r="Q59" s="114"/>
    </row>
    <row r="60" spans="1:17" ht="12" hidden="1" customHeight="1">
      <c r="A60" s="7"/>
      <c r="B60" s="80">
        <v>10</v>
      </c>
      <c r="C60" s="94"/>
      <c r="D60" s="114"/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49"/>
      <c r="K60" s="94"/>
      <c r="L60" s="114"/>
      <c r="M60" s="114"/>
      <c r="N60" s="114"/>
      <c r="O60" s="114"/>
      <c r="P60" s="114"/>
      <c r="Q60" s="114"/>
    </row>
    <row r="61" spans="1:17" ht="12" hidden="1" customHeight="1">
      <c r="A61" s="7"/>
      <c r="B61" s="80">
        <v>11</v>
      </c>
      <c r="C61" s="94"/>
      <c r="D61" s="114"/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49"/>
      <c r="K61" s="94"/>
      <c r="L61" s="114"/>
      <c r="M61" s="114"/>
      <c r="N61" s="114"/>
      <c r="O61" s="114"/>
      <c r="P61" s="114"/>
      <c r="Q61" s="114"/>
    </row>
    <row r="62" spans="1:17" ht="12" hidden="1" customHeight="1">
      <c r="A62" s="7"/>
      <c r="B62" s="80">
        <v>12</v>
      </c>
      <c r="C62" s="94"/>
      <c r="D62" s="114"/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49"/>
      <c r="K62" s="94"/>
      <c r="L62" s="114"/>
      <c r="M62" s="114"/>
      <c r="N62" s="114"/>
      <c r="O62" s="114"/>
      <c r="P62" s="114"/>
      <c r="Q62" s="114"/>
    </row>
    <row r="63" spans="1:17" s="31" customFormat="1" ht="12" hidden="1" customHeight="1">
      <c r="A63" s="7" t="s">
        <v>64</v>
      </c>
      <c r="B63" s="52"/>
      <c r="C63" s="52"/>
      <c r="D63" s="52"/>
      <c r="E63" s="52"/>
      <c r="F63" s="52"/>
      <c r="G63" s="52"/>
      <c r="H63" s="52"/>
      <c r="I63" s="52"/>
      <c r="J63" s="170"/>
      <c r="K63" s="52"/>
      <c r="L63" s="181"/>
      <c r="M63" s="181"/>
      <c r="N63" s="181"/>
      <c r="O63" s="181"/>
      <c r="P63" s="181"/>
      <c r="Q63" s="181"/>
    </row>
    <row r="64" spans="1:17" ht="12" hidden="1" customHeight="1">
      <c r="A64" s="81"/>
      <c r="B64" s="94" t="s">
        <v>65</v>
      </c>
      <c r="C64" s="94"/>
      <c r="D64" s="114">
        <f t="shared" ref="D64:I64" si="31">SUM(D50:D53)</f>
        <v>0</v>
      </c>
      <c r="E64" s="114">
        <f t="shared" si="31"/>
        <v>168</v>
      </c>
      <c r="F64" s="114">
        <f t="shared" si="31"/>
        <v>224</v>
      </c>
      <c r="G64" s="114">
        <f t="shared" si="31"/>
        <v>280</v>
      </c>
      <c r="H64" s="114">
        <f t="shared" si="31"/>
        <v>308</v>
      </c>
      <c r="I64" s="114">
        <f t="shared" si="31"/>
        <v>336</v>
      </c>
      <c r="J64" s="149"/>
      <c r="K64" s="94"/>
      <c r="L64" s="114"/>
      <c r="M64" s="114"/>
      <c r="N64" s="114"/>
      <c r="O64" s="114"/>
      <c r="P64" s="114"/>
      <c r="Q64" s="114"/>
    </row>
    <row r="65" spans="1:17" ht="12" hidden="1" customHeight="1">
      <c r="A65" s="81"/>
      <c r="B65" s="94" t="s">
        <v>66</v>
      </c>
      <c r="C65" s="94"/>
      <c r="D65" s="114">
        <f t="shared" ref="D65:I65" si="32">SUM(D54:D56)</f>
        <v>0</v>
      </c>
      <c r="E65" s="114">
        <f t="shared" si="32"/>
        <v>56</v>
      </c>
      <c r="F65" s="114">
        <f t="shared" si="32"/>
        <v>84</v>
      </c>
      <c r="G65" s="114">
        <f t="shared" si="32"/>
        <v>84</v>
      </c>
      <c r="H65" s="114">
        <f t="shared" si="32"/>
        <v>112</v>
      </c>
      <c r="I65" s="114">
        <f t="shared" si="32"/>
        <v>140</v>
      </c>
      <c r="J65" s="149"/>
      <c r="K65" s="94"/>
      <c r="L65" s="114"/>
      <c r="M65" s="114"/>
      <c r="N65" s="114"/>
      <c r="O65" s="114"/>
      <c r="P65" s="114"/>
      <c r="Q65" s="114"/>
    </row>
    <row r="66" spans="1:17" ht="12" hidden="1" customHeight="1">
      <c r="A66" s="81"/>
      <c r="B66" s="94" t="s">
        <v>67</v>
      </c>
      <c r="C66" s="94"/>
      <c r="D66" s="114">
        <f t="shared" ref="D66:I66" si="33">SUM(D57:D58)</f>
        <v>0</v>
      </c>
      <c r="E66" s="114">
        <f t="shared" si="33"/>
        <v>0</v>
      </c>
      <c r="F66" s="114">
        <f t="shared" si="33"/>
        <v>0</v>
      </c>
      <c r="G66" s="114">
        <f t="shared" si="33"/>
        <v>28</v>
      </c>
      <c r="H66" s="114">
        <f t="shared" si="33"/>
        <v>56</v>
      </c>
      <c r="I66" s="114">
        <f t="shared" si="33"/>
        <v>56</v>
      </c>
      <c r="J66" s="149"/>
      <c r="K66" s="94"/>
      <c r="L66" s="114"/>
      <c r="M66" s="114"/>
      <c r="N66" s="114"/>
      <c r="O66" s="114"/>
      <c r="P66" s="114"/>
      <c r="Q66" s="114"/>
    </row>
    <row r="67" spans="1:17" ht="12" hidden="1" customHeight="1">
      <c r="A67" s="81"/>
      <c r="B67" s="94" t="s">
        <v>68</v>
      </c>
      <c r="C67" s="94"/>
      <c r="D67" s="114">
        <f t="shared" ref="D67:I67" si="34">SUM(D59:D62)</f>
        <v>0</v>
      </c>
      <c r="E67" s="114">
        <f t="shared" si="34"/>
        <v>0</v>
      </c>
      <c r="F67" s="114">
        <f t="shared" si="34"/>
        <v>0</v>
      </c>
      <c r="G67" s="114">
        <f t="shared" si="34"/>
        <v>0</v>
      </c>
      <c r="H67" s="114">
        <f t="shared" si="34"/>
        <v>0</v>
      </c>
      <c r="I67" s="114">
        <f t="shared" si="34"/>
        <v>0</v>
      </c>
      <c r="J67" s="149"/>
      <c r="K67" s="94"/>
      <c r="L67" s="114"/>
      <c r="M67" s="114"/>
      <c r="N67" s="114"/>
      <c r="O67" s="114"/>
      <c r="P67" s="114"/>
      <c r="Q67" s="114"/>
    </row>
    <row r="68" spans="1:17" s="31" customFormat="1" ht="12" customHeight="1">
      <c r="A68" s="52" t="s">
        <v>69</v>
      </c>
      <c r="B68" s="52"/>
      <c r="C68" s="52"/>
      <c r="D68" s="181">
        <f t="shared" ref="D68:I68" si="35">SUM(D64:D67)</f>
        <v>0</v>
      </c>
      <c r="E68" s="181">
        <f t="shared" si="35"/>
        <v>224</v>
      </c>
      <c r="F68" s="181">
        <f t="shared" si="35"/>
        <v>308</v>
      </c>
      <c r="G68" s="181">
        <f t="shared" si="35"/>
        <v>392</v>
      </c>
      <c r="H68" s="181">
        <f t="shared" si="35"/>
        <v>476</v>
      </c>
      <c r="I68" s="181">
        <f t="shared" si="35"/>
        <v>532</v>
      </c>
      <c r="J68" s="170"/>
      <c r="K68" s="52"/>
      <c r="L68" s="181"/>
      <c r="M68" s="181"/>
      <c r="N68" s="181"/>
      <c r="O68" s="181"/>
      <c r="P68" s="181"/>
      <c r="Q68" s="181"/>
    </row>
    <row r="69" spans="1:17" s="34" customFormat="1" ht="12" hidden="1" customHeight="1" outlineLevel="1">
      <c r="A69" s="81"/>
      <c r="B69" s="94"/>
      <c r="C69" s="111"/>
      <c r="D69" s="111"/>
      <c r="E69" s="111"/>
      <c r="F69" s="111"/>
      <c r="G69" s="111"/>
      <c r="H69" s="111"/>
      <c r="I69" s="111"/>
      <c r="J69" s="149"/>
      <c r="K69" s="111"/>
      <c r="L69" s="112"/>
      <c r="M69" s="112"/>
      <c r="N69" s="112"/>
      <c r="O69" s="112"/>
      <c r="P69" s="112"/>
      <c r="Q69" s="112"/>
    </row>
    <row r="70" spans="1:17" s="34" customFormat="1" ht="12" hidden="1" customHeight="1" outlineLevel="1">
      <c r="A70" s="7" t="s">
        <v>70</v>
      </c>
      <c r="B70" s="94"/>
      <c r="C70" s="111"/>
      <c r="D70" s="111"/>
      <c r="E70" s="111"/>
      <c r="F70" s="111"/>
      <c r="G70" s="111"/>
      <c r="H70" s="111"/>
      <c r="I70" s="111"/>
      <c r="J70" s="149"/>
      <c r="K70" s="111"/>
      <c r="L70" s="112"/>
      <c r="M70" s="112"/>
      <c r="N70" s="112"/>
      <c r="O70" s="112"/>
      <c r="P70" s="112"/>
      <c r="Q70" s="112"/>
    </row>
    <row r="71" spans="1:17" s="34" customFormat="1" ht="12" hidden="1" customHeight="1" outlineLevel="1">
      <c r="A71" s="81"/>
      <c r="B71" s="80" t="s">
        <v>71</v>
      </c>
      <c r="C71" s="111"/>
      <c r="D71" s="112">
        <v>0</v>
      </c>
      <c r="E71" s="112">
        <v>179.2</v>
      </c>
      <c r="F71" s="112">
        <v>246</v>
      </c>
      <c r="G71" s="112">
        <v>313</v>
      </c>
      <c r="H71" s="112">
        <v>380</v>
      </c>
      <c r="I71" s="112">
        <v>425</v>
      </c>
      <c r="J71" s="149"/>
      <c r="K71" s="182">
        <f>+E71/E68</f>
        <v>0.79999999999999993</v>
      </c>
      <c r="L71" s="112"/>
      <c r="M71" s="112"/>
      <c r="N71" s="112"/>
      <c r="O71" s="112"/>
      <c r="P71" s="112"/>
      <c r="Q71" s="112"/>
    </row>
    <row r="72" spans="1:17" s="34" customFormat="1" ht="12" hidden="1" customHeight="1" outlineLevel="1">
      <c r="A72" s="81"/>
      <c r="B72" s="80" t="s">
        <v>72</v>
      </c>
      <c r="C72" s="111"/>
      <c r="D72" s="112">
        <v>0</v>
      </c>
      <c r="E72" s="112">
        <v>56</v>
      </c>
      <c r="F72" s="112">
        <v>77</v>
      </c>
      <c r="G72" s="112">
        <v>98</v>
      </c>
      <c r="H72" s="112">
        <v>119</v>
      </c>
      <c r="I72" s="112">
        <v>133</v>
      </c>
      <c r="J72" s="149"/>
      <c r="K72" s="182">
        <f>+E72/E68</f>
        <v>0.25</v>
      </c>
      <c r="L72" s="112"/>
      <c r="M72" s="112"/>
      <c r="N72" s="112"/>
      <c r="O72" s="112"/>
      <c r="P72" s="112"/>
      <c r="Q72" s="112"/>
    </row>
    <row r="73" spans="1:17" s="34" customFormat="1" ht="12" hidden="1" customHeight="1" outlineLevel="1">
      <c r="A73" s="81"/>
      <c r="B73" s="80" t="s">
        <v>73</v>
      </c>
      <c r="C73" s="111"/>
      <c r="D73" s="112">
        <v>0</v>
      </c>
      <c r="E73" s="112">
        <v>26.88</v>
      </c>
      <c r="F73" s="112">
        <v>37</v>
      </c>
      <c r="G73" s="112">
        <v>47</v>
      </c>
      <c r="H73" s="112">
        <v>57</v>
      </c>
      <c r="I73" s="112">
        <v>64</v>
      </c>
      <c r="J73" s="149"/>
      <c r="K73" s="182">
        <f>+E73/E68</f>
        <v>0.12</v>
      </c>
      <c r="L73" s="112"/>
      <c r="M73" s="112"/>
      <c r="N73" s="112"/>
      <c r="O73" s="112"/>
      <c r="P73" s="112"/>
      <c r="Q73" s="112"/>
    </row>
    <row r="74" spans="1:17" s="34" customFormat="1" ht="12" hidden="1" customHeight="1" outlineLevel="1">
      <c r="A74" s="81"/>
      <c r="B74" s="80" t="s">
        <v>74</v>
      </c>
      <c r="C74" s="111"/>
      <c r="D74" s="112">
        <v>0</v>
      </c>
      <c r="E74" s="112">
        <v>224</v>
      </c>
      <c r="F74" s="112">
        <v>84</v>
      </c>
      <c r="G74" s="112">
        <v>84</v>
      </c>
      <c r="H74" s="112">
        <v>84</v>
      </c>
      <c r="I74" s="112">
        <v>56</v>
      </c>
      <c r="J74" s="149"/>
      <c r="K74" s="111"/>
      <c r="L74" s="112"/>
      <c r="M74" s="112"/>
      <c r="N74" s="112"/>
      <c r="O74" s="112"/>
      <c r="P74" s="112"/>
      <c r="Q74" s="112"/>
    </row>
    <row r="75" spans="1:17" s="34" customFormat="1" ht="12" hidden="1" customHeight="1" outlineLevel="1">
      <c r="A75" s="81"/>
      <c r="B75" s="94"/>
      <c r="C75" s="111"/>
      <c r="D75" s="112"/>
      <c r="E75" s="112"/>
      <c r="F75" s="112"/>
      <c r="G75" s="112"/>
      <c r="H75" s="112"/>
      <c r="I75" s="112"/>
      <c r="J75" s="149"/>
      <c r="K75" s="111"/>
      <c r="L75" s="112"/>
      <c r="M75" s="112"/>
      <c r="N75" s="112"/>
      <c r="O75" s="112"/>
      <c r="P75" s="112"/>
      <c r="Q75" s="112"/>
    </row>
    <row r="76" spans="1:17" s="34" customFormat="1" ht="12" hidden="1" customHeight="1" outlineLevel="1">
      <c r="A76" s="7" t="s">
        <v>75</v>
      </c>
      <c r="B76" s="94"/>
      <c r="C76" s="111"/>
      <c r="D76" s="112"/>
      <c r="E76" s="112"/>
      <c r="F76" s="112"/>
      <c r="G76" s="112"/>
      <c r="H76" s="112"/>
      <c r="I76" s="112"/>
      <c r="J76" s="149"/>
      <c r="K76" s="111"/>
      <c r="L76" s="112"/>
      <c r="M76" s="112"/>
      <c r="N76" s="112"/>
      <c r="O76" s="112"/>
      <c r="P76" s="112"/>
      <c r="Q76" s="112"/>
    </row>
    <row r="77" spans="1:17" s="34" customFormat="1" ht="12" hidden="1" customHeight="1" outlineLevel="1">
      <c r="A77" s="81"/>
      <c r="B77" s="94" t="s">
        <v>76</v>
      </c>
      <c r="C77" s="111"/>
      <c r="D77" s="112">
        <v>1.9166666666666701</v>
      </c>
      <c r="E77" s="112">
        <v>17.25</v>
      </c>
      <c r="F77" s="112">
        <v>21.25</v>
      </c>
      <c r="G77" s="112">
        <v>25.5</v>
      </c>
      <c r="H77" s="112">
        <v>32</v>
      </c>
      <c r="I77" s="112">
        <v>35.75</v>
      </c>
      <c r="J77" s="149"/>
      <c r="K77" s="111"/>
      <c r="L77" s="112"/>
      <c r="M77" s="112"/>
      <c r="N77" s="112"/>
      <c r="O77" s="112"/>
      <c r="P77" s="112"/>
      <c r="Q77" s="112"/>
    </row>
    <row r="78" spans="1:17" s="34" customFormat="1" ht="12" hidden="1" customHeight="1" outlineLevel="1">
      <c r="A78" s="81"/>
      <c r="B78" s="94" t="s">
        <v>77</v>
      </c>
      <c r="C78" s="111"/>
      <c r="D78" s="112">
        <v>0</v>
      </c>
      <c r="E78" s="112">
        <v>12</v>
      </c>
      <c r="F78" s="112">
        <v>16</v>
      </c>
      <c r="G78" s="112">
        <v>19.5</v>
      </c>
      <c r="H78" s="112">
        <v>24</v>
      </c>
      <c r="I78" s="112">
        <v>26</v>
      </c>
      <c r="J78" s="149"/>
      <c r="K78" s="111"/>
      <c r="L78" s="112"/>
      <c r="M78" s="112"/>
      <c r="N78" s="112"/>
      <c r="O78" s="112"/>
      <c r="P78" s="112"/>
      <c r="Q78" s="112"/>
    </row>
    <row r="79" spans="1:17" s="34" customFormat="1" ht="12" hidden="1" customHeight="1" outlineLevel="1">
      <c r="A79" s="81"/>
      <c r="B79" s="94" t="s">
        <v>78</v>
      </c>
      <c r="C79" s="111"/>
      <c r="D79" s="112"/>
      <c r="E79" s="112">
        <v>183</v>
      </c>
      <c r="F79" s="112">
        <v>183</v>
      </c>
      <c r="G79" s="112">
        <v>183</v>
      </c>
      <c r="H79" s="112">
        <v>183</v>
      </c>
      <c r="I79" s="112">
        <v>183</v>
      </c>
      <c r="J79" s="149"/>
      <c r="K79" s="111"/>
      <c r="L79" s="112"/>
      <c r="M79" s="112"/>
      <c r="N79" s="112"/>
      <c r="O79" s="112"/>
      <c r="P79" s="112"/>
      <c r="Q79" s="112"/>
    </row>
    <row r="80" spans="1:17" s="34" customFormat="1" ht="12" hidden="1" customHeight="1" outlineLevel="1">
      <c r="A80" s="81"/>
      <c r="B80" s="94" t="s">
        <v>79</v>
      </c>
      <c r="C80" s="111"/>
      <c r="D80" s="180"/>
      <c r="E80" s="180">
        <v>0.02</v>
      </c>
      <c r="F80" s="180">
        <v>0.02</v>
      </c>
      <c r="G80" s="180">
        <v>0.02</v>
      </c>
      <c r="H80" s="180">
        <v>0.02</v>
      </c>
      <c r="I80" s="180">
        <v>0.02</v>
      </c>
      <c r="J80" s="149"/>
      <c r="K80" s="111"/>
      <c r="L80" s="112"/>
      <c r="M80" s="112"/>
      <c r="N80" s="112"/>
      <c r="O80" s="112"/>
      <c r="P80" s="112"/>
      <c r="Q80" s="112"/>
    </row>
    <row r="81" spans="1:17" s="34" customFormat="1" ht="12" customHeight="1" collapsed="1">
      <c r="A81" s="81"/>
      <c r="B81" s="94"/>
      <c r="C81" s="111"/>
      <c r="D81" s="180"/>
      <c r="E81" s="180"/>
      <c r="F81" s="180"/>
      <c r="G81" s="180"/>
      <c r="H81" s="180"/>
      <c r="I81" s="180"/>
      <c r="J81" s="149"/>
      <c r="K81" s="111"/>
      <c r="L81" s="112"/>
      <c r="M81" s="112"/>
      <c r="N81" s="112"/>
      <c r="O81" s="112"/>
      <c r="P81" s="112"/>
      <c r="Q81" s="112"/>
    </row>
    <row r="82" spans="1:17" s="34" customFormat="1" ht="12" customHeight="1">
      <c r="A82" s="7" t="s">
        <v>80</v>
      </c>
      <c r="B82" s="81"/>
      <c r="C82" s="159"/>
      <c r="D82" s="159"/>
      <c r="E82" s="159"/>
      <c r="F82" s="159"/>
      <c r="G82" s="159"/>
      <c r="H82" s="159"/>
      <c r="I82" s="159"/>
      <c r="J82" s="149"/>
      <c r="K82" s="111"/>
      <c r="L82" s="112"/>
      <c r="M82" s="112"/>
      <c r="N82" s="112"/>
      <c r="O82" s="112"/>
      <c r="P82" s="112"/>
      <c r="Q82" s="112"/>
    </row>
    <row r="83" spans="1:17" s="34" customFormat="1" ht="12" customHeight="1">
      <c r="A83" s="183"/>
      <c r="B83" s="51"/>
      <c r="C83" s="184"/>
      <c r="D83" s="184"/>
      <c r="E83" s="184"/>
      <c r="F83" s="184"/>
      <c r="G83" s="184"/>
      <c r="H83" s="184"/>
      <c r="I83" s="184"/>
      <c r="J83" s="149"/>
      <c r="K83" s="111"/>
      <c r="L83" s="112"/>
      <c r="M83" s="112"/>
      <c r="N83" s="112"/>
      <c r="O83" s="112"/>
      <c r="P83" s="112"/>
      <c r="Q83" s="112"/>
    </row>
    <row r="84" spans="1:17" s="34" customFormat="1" ht="12" customHeight="1">
      <c r="A84" s="48" t="s">
        <v>27</v>
      </c>
      <c r="B84" s="111"/>
      <c r="C84" s="184"/>
      <c r="D84" s="184"/>
      <c r="E84" s="184"/>
      <c r="F84" s="184"/>
      <c r="G84" s="184"/>
      <c r="H84" s="184"/>
      <c r="I84" s="184"/>
      <c r="J84" s="149"/>
      <c r="K84" s="111"/>
      <c r="L84" s="112"/>
      <c r="M84" s="112"/>
      <c r="N84" s="112"/>
      <c r="O84" s="112"/>
      <c r="P84" s="112"/>
      <c r="Q84" s="112"/>
    </row>
    <row r="85" spans="1:17" s="34" customFormat="1" ht="12" hidden="1" customHeight="1">
      <c r="A85" s="80" t="s">
        <v>81</v>
      </c>
      <c r="B85" s="185"/>
      <c r="C85" s="184"/>
      <c r="D85" s="184"/>
      <c r="E85" s="184"/>
      <c r="F85" s="184"/>
      <c r="G85" s="184"/>
      <c r="H85" s="184"/>
      <c r="I85" s="184"/>
      <c r="J85" s="149"/>
      <c r="K85" s="111"/>
      <c r="L85" s="112"/>
      <c r="M85" s="112"/>
      <c r="N85" s="112"/>
      <c r="O85" s="112"/>
      <c r="P85" s="112"/>
      <c r="Q85" s="112"/>
    </row>
    <row r="86" spans="1:17" s="34" customFormat="1" ht="12" hidden="1" customHeight="1">
      <c r="A86" s="80">
        <v>1000</v>
      </c>
      <c r="B86" s="185" t="s">
        <v>27</v>
      </c>
      <c r="C86" s="184"/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49"/>
      <c r="K86" s="111"/>
      <c r="L86" s="112"/>
      <c r="M86" s="112"/>
      <c r="N86" s="112"/>
      <c r="O86" s="112"/>
      <c r="P86" s="112"/>
      <c r="Q86" s="112"/>
    </row>
    <row r="87" spans="1:17" s="34" customFormat="1" ht="12" hidden="1" customHeight="1">
      <c r="A87" s="80">
        <v>1400</v>
      </c>
      <c r="B87" s="185" t="s">
        <v>82</v>
      </c>
      <c r="C87" s="184"/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84">
        <v>0</v>
      </c>
      <c r="J87" s="149"/>
      <c r="K87" s="111"/>
      <c r="L87" s="112"/>
      <c r="M87" s="112"/>
      <c r="N87" s="112"/>
      <c r="O87" s="112"/>
      <c r="P87" s="112"/>
      <c r="Q87" s="112"/>
    </row>
    <row r="88" spans="1:17" s="34" customFormat="1" ht="12" hidden="1" customHeight="1">
      <c r="A88" s="80">
        <v>1500</v>
      </c>
      <c r="B88" s="185" t="s">
        <v>83</v>
      </c>
      <c r="C88" s="184"/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49"/>
      <c r="K88" s="111"/>
      <c r="L88" s="112"/>
      <c r="M88" s="112"/>
      <c r="N88" s="112"/>
      <c r="O88" s="112"/>
      <c r="P88" s="112"/>
      <c r="Q88" s="112"/>
    </row>
    <row r="89" spans="1:17" s="34" customFormat="1" ht="12" hidden="1" customHeight="1">
      <c r="A89" s="80">
        <v>1600</v>
      </c>
      <c r="B89" s="185" t="s">
        <v>84</v>
      </c>
      <c r="C89" s="184"/>
      <c r="D89" s="184">
        <v>0</v>
      </c>
      <c r="E89" s="184">
        <v>0</v>
      </c>
      <c r="F89" s="184">
        <v>0</v>
      </c>
      <c r="G89" s="184">
        <v>0</v>
      </c>
      <c r="H89" s="184">
        <v>0</v>
      </c>
      <c r="I89" s="184">
        <v>0</v>
      </c>
      <c r="J89" s="149"/>
      <c r="K89" s="111"/>
      <c r="L89" s="112"/>
      <c r="M89" s="112"/>
      <c r="N89" s="112"/>
      <c r="O89" s="112"/>
      <c r="P89" s="112"/>
      <c r="Q89" s="112"/>
    </row>
    <row r="90" spans="1:17" s="34" customFormat="1" ht="12" hidden="1" customHeight="1">
      <c r="A90" s="80">
        <v>1900</v>
      </c>
      <c r="B90" s="185" t="s">
        <v>85</v>
      </c>
      <c r="C90" s="184"/>
      <c r="D90" s="184">
        <v>0</v>
      </c>
      <c r="E90" s="184">
        <v>0</v>
      </c>
      <c r="F90" s="184">
        <v>0</v>
      </c>
      <c r="G90" s="184">
        <v>0</v>
      </c>
      <c r="H90" s="184">
        <v>0</v>
      </c>
      <c r="I90" s="184">
        <v>0</v>
      </c>
      <c r="J90" s="149"/>
      <c r="K90" s="111"/>
      <c r="L90" s="112"/>
      <c r="M90" s="112"/>
      <c r="N90" s="112"/>
      <c r="O90" s="112"/>
      <c r="P90" s="112"/>
      <c r="Q90" s="112"/>
    </row>
    <row r="91" spans="1:17" s="34" customFormat="1" ht="12" hidden="1" customHeight="1">
      <c r="A91" s="80">
        <v>1910</v>
      </c>
      <c r="B91" s="185" t="s">
        <v>86</v>
      </c>
      <c r="C91" s="184"/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49"/>
      <c r="K91" s="111"/>
      <c r="L91" s="112"/>
      <c r="M91" s="112"/>
      <c r="N91" s="112"/>
      <c r="O91" s="112"/>
      <c r="P91" s="112"/>
      <c r="Q91" s="112"/>
    </row>
    <row r="92" spans="1:17" s="34" customFormat="1" ht="12" customHeight="1">
      <c r="A92" s="80">
        <v>1920</v>
      </c>
      <c r="B92" s="185" t="s">
        <v>87</v>
      </c>
      <c r="C92" s="184">
        <v>0</v>
      </c>
      <c r="D92" s="184">
        <v>26046.15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49"/>
      <c r="K92" s="111"/>
      <c r="L92" s="112"/>
      <c r="M92" s="112"/>
      <c r="N92" s="112"/>
      <c r="O92" s="112"/>
      <c r="P92" s="112"/>
      <c r="Q92" s="112"/>
    </row>
    <row r="93" spans="1:17" s="34" customFormat="1" ht="12" hidden="1" customHeight="1">
      <c r="A93" s="80">
        <v>1930</v>
      </c>
      <c r="B93" s="185" t="s">
        <v>88</v>
      </c>
      <c r="C93" s="184"/>
      <c r="D93" s="184">
        <v>0</v>
      </c>
      <c r="E93" s="184">
        <v>0</v>
      </c>
      <c r="F93" s="184">
        <v>0</v>
      </c>
      <c r="G93" s="184">
        <v>0</v>
      </c>
      <c r="H93" s="184">
        <v>0</v>
      </c>
      <c r="I93" s="184">
        <v>0</v>
      </c>
      <c r="J93" s="149"/>
      <c r="K93" s="111"/>
      <c r="L93" s="112"/>
      <c r="M93" s="112"/>
      <c r="N93" s="112"/>
      <c r="O93" s="112"/>
      <c r="P93" s="112"/>
      <c r="Q93" s="112"/>
    </row>
    <row r="94" spans="1:17" s="34" customFormat="1" ht="12" hidden="1" customHeight="1">
      <c r="A94" s="80">
        <v>1980</v>
      </c>
      <c r="B94" s="185" t="s">
        <v>89</v>
      </c>
      <c r="C94" s="184"/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49"/>
      <c r="K94" s="111"/>
      <c r="L94" s="112"/>
      <c r="M94" s="112"/>
      <c r="N94" s="112"/>
      <c r="O94" s="112"/>
      <c r="P94" s="112"/>
      <c r="Q94" s="112"/>
    </row>
    <row r="95" spans="1:17" s="34" customFormat="1" ht="12" hidden="1" customHeight="1">
      <c r="A95" s="80">
        <v>1990</v>
      </c>
      <c r="B95" s="185" t="s">
        <v>90</v>
      </c>
      <c r="C95" s="184"/>
      <c r="D95" s="184">
        <v>0</v>
      </c>
      <c r="E95" s="184">
        <v>0</v>
      </c>
      <c r="F95" s="184">
        <v>0</v>
      </c>
      <c r="G95" s="184">
        <v>0</v>
      </c>
      <c r="H95" s="184">
        <v>0</v>
      </c>
      <c r="I95" s="184">
        <v>0</v>
      </c>
      <c r="J95" s="149"/>
      <c r="K95" s="111"/>
      <c r="L95" s="112"/>
      <c r="M95" s="112"/>
      <c r="N95" s="112"/>
      <c r="O95" s="112"/>
      <c r="P95" s="112"/>
      <c r="Q95" s="112"/>
    </row>
    <row r="96" spans="1:17" s="34" customFormat="1" ht="12" hidden="1" customHeight="1">
      <c r="A96" s="80">
        <v>1991</v>
      </c>
      <c r="B96" s="185" t="s">
        <v>91</v>
      </c>
      <c r="C96" s="184"/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49"/>
      <c r="K96" s="111"/>
      <c r="L96" s="112"/>
      <c r="M96" s="112"/>
      <c r="N96" s="112"/>
      <c r="O96" s="112"/>
      <c r="P96" s="112"/>
      <c r="Q96" s="112"/>
    </row>
    <row r="97" spans="1:17" s="34" customFormat="1" ht="12" hidden="1" customHeight="1">
      <c r="A97" s="80"/>
      <c r="B97" s="185"/>
      <c r="C97" s="184"/>
      <c r="D97" s="184"/>
      <c r="E97" s="184"/>
      <c r="F97" s="184"/>
      <c r="G97" s="184"/>
      <c r="H97" s="184"/>
      <c r="I97" s="184"/>
      <c r="J97" s="149"/>
      <c r="K97" s="111"/>
      <c r="L97" s="112"/>
      <c r="M97" s="112"/>
      <c r="N97" s="112"/>
      <c r="O97" s="112"/>
      <c r="P97" s="112"/>
      <c r="Q97" s="112"/>
    </row>
    <row r="98" spans="1:17" s="34" customFormat="1" ht="12" customHeight="1">
      <c r="A98" s="186"/>
      <c r="B98" s="48" t="s">
        <v>92</v>
      </c>
      <c r="C98" s="187">
        <f t="shared" ref="C98:I98" si="36">SUM(C85:C97)</f>
        <v>0</v>
      </c>
      <c r="D98" s="187">
        <f t="shared" si="36"/>
        <v>26046.15</v>
      </c>
      <c r="E98" s="187">
        <f t="shared" si="36"/>
        <v>0</v>
      </c>
      <c r="F98" s="187">
        <f t="shared" si="36"/>
        <v>0</v>
      </c>
      <c r="G98" s="187">
        <f t="shared" si="36"/>
        <v>0</v>
      </c>
      <c r="H98" s="187">
        <f t="shared" si="36"/>
        <v>0</v>
      </c>
      <c r="I98" s="187">
        <f t="shared" si="36"/>
        <v>0</v>
      </c>
      <c r="J98" s="149"/>
      <c r="K98" s="111"/>
      <c r="L98" s="112"/>
      <c r="M98" s="112"/>
      <c r="N98" s="112"/>
      <c r="O98" s="112"/>
      <c r="P98" s="112"/>
      <c r="Q98" s="112"/>
    </row>
    <row r="99" spans="1:17" s="34" customFormat="1" ht="12" customHeight="1">
      <c r="A99" s="186"/>
      <c r="B99" s="48"/>
      <c r="C99" s="188"/>
      <c r="D99" s="188"/>
      <c r="E99" s="188"/>
      <c r="F99" s="188"/>
      <c r="G99" s="188"/>
      <c r="H99" s="188"/>
      <c r="I99" s="188"/>
      <c r="J99" s="149"/>
      <c r="K99" s="111"/>
      <c r="L99" s="112"/>
      <c r="M99" s="112"/>
      <c r="N99" s="112"/>
      <c r="O99" s="112"/>
      <c r="P99" s="112"/>
      <c r="Q99" s="112"/>
    </row>
    <row r="100" spans="1:17" s="34" customFormat="1" ht="12" hidden="1" customHeight="1">
      <c r="A100" s="48" t="s">
        <v>28</v>
      </c>
      <c r="B100" s="111"/>
      <c r="C100" s="184"/>
      <c r="D100" s="184"/>
      <c r="E100" s="184"/>
      <c r="F100" s="184"/>
      <c r="G100" s="184"/>
      <c r="H100" s="184"/>
      <c r="I100" s="184"/>
      <c r="J100" s="149"/>
      <c r="K100" s="111"/>
      <c r="L100" s="112"/>
      <c r="M100" s="112"/>
      <c r="N100" s="112"/>
      <c r="O100" s="112"/>
      <c r="P100" s="112"/>
      <c r="Q100" s="112"/>
    </row>
    <row r="101" spans="1:17" s="34" customFormat="1" ht="12" hidden="1" customHeight="1">
      <c r="A101" s="80" t="s">
        <v>81</v>
      </c>
      <c r="B101" s="185"/>
      <c r="C101" s="184"/>
      <c r="D101" s="184"/>
      <c r="E101" s="184"/>
      <c r="F101" s="184"/>
      <c r="G101" s="184"/>
      <c r="H101" s="184"/>
      <c r="I101" s="184"/>
      <c r="J101" s="149"/>
      <c r="K101" s="111"/>
      <c r="L101" s="112"/>
      <c r="M101" s="112"/>
      <c r="N101" s="112"/>
      <c r="O101" s="112"/>
      <c r="P101" s="112"/>
      <c r="Q101" s="112"/>
    </row>
    <row r="102" spans="1:17" s="34" customFormat="1" ht="12" hidden="1" customHeight="1">
      <c r="A102" s="80">
        <v>2000</v>
      </c>
      <c r="B102" s="185" t="s">
        <v>28</v>
      </c>
      <c r="C102" s="184"/>
      <c r="D102" s="184">
        <v>0</v>
      </c>
      <c r="E102" s="184">
        <v>0</v>
      </c>
      <c r="F102" s="184">
        <v>0</v>
      </c>
      <c r="G102" s="184">
        <v>0</v>
      </c>
      <c r="H102" s="184">
        <v>0</v>
      </c>
      <c r="I102" s="184">
        <v>0</v>
      </c>
      <c r="J102" s="149"/>
      <c r="K102" s="111"/>
      <c r="L102" s="112"/>
      <c r="M102" s="112"/>
      <c r="N102" s="112"/>
      <c r="O102" s="112"/>
      <c r="P102" s="112"/>
      <c r="Q102" s="112"/>
    </row>
    <row r="103" spans="1:17" s="34" customFormat="1" ht="12" hidden="1" customHeight="1">
      <c r="A103" s="80">
        <v>2100</v>
      </c>
      <c r="B103" s="185" t="s">
        <v>93</v>
      </c>
      <c r="C103" s="184"/>
      <c r="D103" s="184">
        <v>0</v>
      </c>
      <c r="E103" s="184">
        <v>0</v>
      </c>
      <c r="F103" s="184">
        <v>0</v>
      </c>
      <c r="G103" s="184">
        <v>0</v>
      </c>
      <c r="H103" s="184">
        <v>0</v>
      </c>
      <c r="I103" s="184">
        <v>0</v>
      </c>
      <c r="J103" s="149"/>
      <c r="K103" s="111"/>
      <c r="L103" s="112"/>
      <c r="M103" s="112"/>
      <c r="N103" s="112"/>
      <c r="O103" s="112"/>
      <c r="P103" s="112"/>
      <c r="Q103" s="112"/>
    </row>
    <row r="104" spans="1:17" s="34" customFormat="1" ht="12" hidden="1" customHeight="1">
      <c r="A104" s="80">
        <v>2200</v>
      </c>
      <c r="B104" s="185" t="s">
        <v>94</v>
      </c>
      <c r="C104" s="184"/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49"/>
      <c r="K104" s="111"/>
      <c r="L104" s="112"/>
      <c r="M104" s="112"/>
      <c r="N104" s="112"/>
      <c r="O104" s="112"/>
      <c r="P104" s="112"/>
      <c r="Q104" s="112"/>
    </row>
    <row r="105" spans="1:17" s="34" customFormat="1" ht="12" hidden="1" customHeight="1">
      <c r="A105" s="80">
        <v>2800</v>
      </c>
      <c r="B105" s="185" t="s">
        <v>95</v>
      </c>
      <c r="C105" s="184"/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49"/>
      <c r="K105" s="111"/>
      <c r="L105" s="112"/>
      <c r="M105" s="112"/>
      <c r="N105" s="112"/>
      <c r="O105" s="112"/>
      <c r="P105" s="112"/>
      <c r="Q105" s="112"/>
    </row>
    <row r="106" spans="1:17" s="34" customFormat="1" ht="12" hidden="1" customHeight="1">
      <c r="A106" s="80"/>
      <c r="B106" s="185"/>
      <c r="C106" s="184"/>
      <c r="D106" s="184"/>
      <c r="E106" s="184"/>
      <c r="F106" s="184"/>
      <c r="G106" s="184"/>
      <c r="H106" s="184"/>
      <c r="I106" s="184"/>
      <c r="J106" s="149"/>
      <c r="K106" s="111"/>
      <c r="L106" s="112"/>
      <c r="M106" s="112"/>
      <c r="N106" s="112"/>
      <c r="O106" s="112"/>
      <c r="P106" s="112"/>
      <c r="Q106" s="112"/>
    </row>
    <row r="107" spans="1:17" s="34" customFormat="1" ht="12" hidden="1" customHeight="1">
      <c r="A107" s="186"/>
      <c r="B107" s="48" t="s">
        <v>96</v>
      </c>
      <c r="C107" s="187">
        <f t="shared" ref="C107:I107" si="37">SUM(C101:C106)</f>
        <v>0</v>
      </c>
      <c r="D107" s="187">
        <f t="shared" si="37"/>
        <v>0</v>
      </c>
      <c r="E107" s="187">
        <f t="shared" si="37"/>
        <v>0</v>
      </c>
      <c r="F107" s="187">
        <f t="shared" si="37"/>
        <v>0</v>
      </c>
      <c r="G107" s="187">
        <f t="shared" si="37"/>
        <v>0</v>
      </c>
      <c r="H107" s="187">
        <f t="shared" si="37"/>
        <v>0</v>
      </c>
      <c r="I107" s="187">
        <f t="shared" si="37"/>
        <v>0</v>
      </c>
      <c r="J107" s="149"/>
      <c r="K107" s="111"/>
      <c r="L107" s="112"/>
      <c r="M107" s="112"/>
      <c r="N107" s="112"/>
      <c r="O107" s="112"/>
      <c r="P107" s="112"/>
      <c r="Q107" s="112"/>
    </row>
    <row r="108" spans="1:17" s="34" customFormat="1" ht="12" hidden="1" customHeight="1">
      <c r="A108" s="183"/>
      <c r="B108" s="48"/>
      <c r="C108" s="184"/>
      <c r="D108" s="184"/>
      <c r="E108" s="184"/>
      <c r="F108" s="184"/>
      <c r="G108" s="184"/>
      <c r="H108" s="184"/>
      <c r="I108" s="184"/>
      <c r="J108" s="149"/>
      <c r="K108" s="111"/>
      <c r="L108" s="112"/>
      <c r="M108" s="112"/>
      <c r="N108" s="112"/>
      <c r="O108" s="112"/>
      <c r="P108" s="112"/>
      <c r="Q108" s="112"/>
    </row>
    <row r="109" spans="1:17" s="34" customFormat="1" ht="12" customHeight="1">
      <c r="A109" s="48" t="s">
        <v>29</v>
      </c>
      <c r="B109" s="111"/>
      <c r="C109" s="184"/>
      <c r="D109" s="184"/>
      <c r="E109" s="184"/>
      <c r="F109" s="184"/>
      <c r="G109" s="184"/>
      <c r="H109" s="184"/>
      <c r="I109" s="184"/>
      <c r="J109" s="149"/>
      <c r="K109" s="111"/>
      <c r="L109" s="112"/>
      <c r="M109" s="112"/>
      <c r="N109" s="112"/>
      <c r="O109" s="112"/>
      <c r="P109" s="112"/>
      <c r="Q109" s="112"/>
    </row>
    <row r="110" spans="1:17" s="34" customFormat="1" ht="12" hidden="1" customHeight="1">
      <c r="A110" s="80" t="s">
        <v>81</v>
      </c>
      <c r="B110" s="185"/>
      <c r="C110" s="184"/>
      <c r="D110" s="184"/>
      <c r="E110" s="184"/>
      <c r="F110" s="184"/>
      <c r="G110" s="184"/>
      <c r="H110" s="184"/>
      <c r="I110" s="184"/>
      <c r="J110" s="149"/>
      <c r="K110" s="111"/>
      <c r="L110" s="112"/>
      <c r="M110" s="112"/>
      <c r="N110" s="112"/>
      <c r="O110" s="112"/>
      <c r="P110" s="112"/>
      <c r="Q110" s="112"/>
    </row>
    <row r="111" spans="1:17" s="34" customFormat="1" ht="12" hidden="1" customHeight="1">
      <c r="A111" s="80">
        <v>3000</v>
      </c>
      <c r="B111" s="185" t="s">
        <v>29</v>
      </c>
      <c r="C111" s="184"/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49"/>
      <c r="K111" s="111"/>
      <c r="L111" s="112"/>
      <c r="M111" s="112"/>
      <c r="N111" s="112"/>
      <c r="O111" s="112"/>
      <c r="P111" s="112"/>
      <c r="Q111" s="112"/>
    </row>
    <row r="112" spans="1:17" s="34" customFormat="1" ht="12" hidden="1" customHeight="1">
      <c r="A112" s="80">
        <v>3100</v>
      </c>
      <c r="B112" s="185" t="s">
        <v>97</v>
      </c>
      <c r="C112" s="184"/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49"/>
      <c r="K112" s="111"/>
      <c r="L112" s="112"/>
      <c r="M112" s="112"/>
      <c r="N112" s="112"/>
      <c r="O112" s="112"/>
      <c r="P112" s="112"/>
      <c r="Q112" s="112"/>
    </row>
    <row r="113" spans="1:17" s="34" customFormat="1" ht="12" hidden="1" customHeight="1">
      <c r="A113" s="80">
        <v>3110</v>
      </c>
      <c r="B113" s="185" t="s">
        <v>98</v>
      </c>
      <c r="C113" s="184"/>
      <c r="D113" s="184">
        <v>0</v>
      </c>
      <c r="E113" s="184">
        <v>0</v>
      </c>
      <c r="F113" s="184">
        <v>0</v>
      </c>
      <c r="G113" s="184">
        <v>0</v>
      </c>
      <c r="H113" s="184">
        <v>0</v>
      </c>
      <c r="I113" s="184">
        <v>0</v>
      </c>
      <c r="J113" s="149" t="s">
        <v>99</v>
      </c>
      <c r="K113" s="111"/>
      <c r="L113" s="112"/>
      <c r="M113" s="112"/>
      <c r="N113" s="112"/>
      <c r="O113" s="112"/>
      <c r="P113" s="112"/>
      <c r="Q113" s="112"/>
    </row>
    <row r="114" spans="1:17" s="34" customFormat="1" ht="12" customHeight="1">
      <c r="A114" s="80">
        <v>3110.201</v>
      </c>
      <c r="B114" s="185" t="s">
        <v>100</v>
      </c>
      <c r="C114" s="184"/>
      <c r="D114" s="184">
        <v>0</v>
      </c>
      <c r="E114" s="184">
        <v>1633532.9244305601</v>
      </c>
      <c r="F114" s="184">
        <v>2268568.84880294</v>
      </c>
      <c r="G114" s="184">
        <v>2916142.13837033</v>
      </c>
      <c r="H114" s="184">
        <v>3541029.7394496799</v>
      </c>
      <c r="I114" s="184">
        <v>3957621.4735025899</v>
      </c>
      <c r="J114" s="149"/>
      <c r="K114" s="111"/>
      <c r="L114" s="112"/>
      <c r="M114" s="112"/>
      <c r="N114" s="112"/>
      <c r="O114" s="112"/>
      <c r="P114" s="112"/>
      <c r="Q114" s="112"/>
    </row>
    <row r="115" spans="1:17" s="34" customFormat="1" ht="12" hidden="1" customHeight="1">
      <c r="A115" s="80">
        <v>3110.21</v>
      </c>
      <c r="B115" s="185" t="s">
        <v>101</v>
      </c>
      <c r="C115" s="184"/>
      <c r="D115" s="184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49"/>
      <c r="K115" s="111"/>
      <c r="L115" s="112"/>
      <c r="M115" s="112"/>
      <c r="N115" s="112"/>
      <c r="O115" s="112"/>
      <c r="P115" s="112"/>
      <c r="Q115" s="112"/>
    </row>
    <row r="116" spans="1:17" s="34" customFormat="1" ht="12" customHeight="1">
      <c r="A116" s="80">
        <v>3110.2109999999998</v>
      </c>
      <c r="B116" s="185" t="s">
        <v>102</v>
      </c>
      <c r="C116" s="184"/>
      <c r="D116" s="184">
        <v>0</v>
      </c>
      <c r="E116" s="184">
        <v>0</v>
      </c>
      <c r="F116" s="184">
        <v>92534.964662461003</v>
      </c>
      <c r="G116" s="184">
        <v>128507.93217499299</v>
      </c>
      <c r="H116" s="184">
        <v>128507.93217499299</v>
      </c>
      <c r="I116" s="184">
        <v>128507.93217499299</v>
      </c>
      <c r="J116" s="149"/>
      <c r="K116" s="111"/>
      <c r="L116" s="112"/>
      <c r="M116" s="112"/>
      <c r="N116" s="112"/>
      <c r="O116" s="112"/>
      <c r="P116" s="112"/>
      <c r="Q116" s="112"/>
    </row>
    <row r="117" spans="1:17" s="34" customFormat="1" ht="12" customHeight="1">
      <c r="A117" s="80">
        <v>3110.212</v>
      </c>
      <c r="B117" s="185" t="s">
        <v>103</v>
      </c>
      <c r="C117" s="184"/>
      <c r="D117" s="184">
        <v>0</v>
      </c>
      <c r="E117" s="184">
        <v>0</v>
      </c>
      <c r="F117" s="184">
        <v>43633.6971436651</v>
      </c>
      <c r="G117" s="184">
        <v>60497.926296400903</v>
      </c>
      <c r="H117" s="184">
        <v>60497.926296400903</v>
      </c>
      <c r="I117" s="184">
        <v>60497.926296400903</v>
      </c>
      <c r="J117" s="149"/>
      <c r="K117" s="111"/>
      <c r="L117" s="112"/>
      <c r="M117" s="112"/>
      <c r="N117" s="112"/>
      <c r="O117" s="112"/>
      <c r="P117" s="112"/>
      <c r="Q117" s="112"/>
    </row>
    <row r="118" spans="1:17" s="34" customFormat="1" ht="12" hidden="1" customHeight="1">
      <c r="A118" s="80">
        <v>3110.2130000000002</v>
      </c>
      <c r="B118" s="185" t="s">
        <v>104</v>
      </c>
      <c r="C118" s="184"/>
      <c r="D118" s="184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49"/>
      <c r="K118" s="111"/>
      <c r="L118" s="112"/>
      <c r="M118" s="112"/>
      <c r="N118" s="112"/>
      <c r="O118" s="112"/>
      <c r="P118" s="112"/>
      <c r="Q118" s="112"/>
    </row>
    <row r="119" spans="1:17" s="34" customFormat="1" ht="12" customHeight="1">
      <c r="A119" s="80">
        <v>3115</v>
      </c>
      <c r="B119" s="185" t="s">
        <v>105</v>
      </c>
      <c r="C119" s="184"/>
      <c r="D119" s="184">
        <v>0</v>
      </c>
      <c r="E119" s="184">
        <v>0</v>
      </c>
      <c r="F119" s="184">
        <v>74062.464000000007</v>
      </c>
      <c r="G119" s="184">
        <v>101946.1</v>
      </c>
      <c r="H119" s="184">
        <v>129499.1</v>
      </c>
      <c r="I119" s="184">
        <v>157052.1</v>
      </c>
      <c r="J119" s="149" t="s">
        <v>106</v>
      </c>
      <c r="K119" s="111"/>
      <c r="L119" s="112"/>
      <c r="M119" s="112"/>
      <c r="N119" s="112"/>
      <c r="O119" s="112"/>
      <c r="P119" s="112"/>
      <c r="Q119" s="112"/>
    </row>
    <row r="120" spans="1:17" s="34" customFormat="1" ht="12" hidden="1" customHeight="1">
      <c r="A120" s="80">
        <v>3200</v>
      </c>
      <c r="B120" s="185" t="s">
        <v>107</v>
      </c>
      <c r="C120" s="184"/>
      <c r="D120" s="184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49"/>
      <c r="K120" s="111"/>
      <c r="L120" s="112"/>
      <c r="M120" s="112"/>
      <c r="N120" s="112"/>
      <c r="O120" s="112"/>
      <c r="P120" s="112"/>
      <c r="Q120" s="112"/>
    </row>
    <row r="121" spans="1:17" s="34" customFormat="1" ht="12" hidden="1" customHeight="1">
      <c r="A121" s="80">
        <v>3230</v>
      </c>
      <c r="B121" s="185" t="s">
        <v>108</v>
      </c>
      <c r="C121" s="184"/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49"/>
      <c r="K121" s="111"/>
      <c r="L121" s="112"/>
      <c r="M121" s="112"/>
      <c r="N121" s="112"/>
      <c r="O121" s="112"/>
      <c r="P121" s="112"/>
      <c r="Q121" s="112"/>
    </row>
    <row r="122" spans="1:17" s="34" customFormat="1" ht="12" hidden="1" customHeight="1">
      <c r="A122" s="80">
        <v>3800</v>
      </c>
      <c r="B122" s="185" t="s">
        <v>109</v>
      </c>
      <c r="C122" s="184"/>
      <c r="D122" s="184">
        <v>0</v>
      </c>
      <c r="E122" s="184">
        <v>0</v>
      </c>
      <c r="F122" s="184">
        <v>0</v>
      </c>
      <c r="G122" s="184">
        <v>0</v>
      </c>
      <c r="H122" s="184">
        <v>0</v>
      </c>
      <c r="I122" s="184">
        <v>0</v>
      </c>
      <c r="J122" s="149"/>
      <c r="K122" s="111"/>
      <c r="L122" s="112"/>
      <c r="M122" s="112"/>
      <c r="N122" s="112"/>
      <c r="O122" s="112"/>
      <c r="P122" s="112"/>
      <c r="Q122" s="112"/>
    </row>
    <row r="123" spans="1:17" s="34" customFormat="1" ht="12" hidden="1" customHeight="1">
      <c r="A123" s="80"/>
      <c r="B123" s="185"/>
      <c r="C123" s="184"/>
      <c r="D123" s="184"/>
      <c r="E123" s="184"/>
      <c r="F123" s="184"/>
      <c r="G123" s="184"/>
      <c r="H123" s="184"/>
      <c r="I123" s="184"/>
      <c r="J123" s="149"/>
      <c r="K123" s="111"/>
      <c r="L123" s="112"/>
      <c r="M123" s="112"/>
      <c r="N123" s="112"/>
      <c r="O123" s="112"/>
      <c r="P123" s="112"/>
      <c r="Q123" s="112"/>
    </row>
    <row r="124" spans="1:17" s="34" customFormat="1" ht="12" customHeight="1">
      <c r="A124" s="183"/>
      <c r="B124" s="48" t="s">
        <v>110</v>
      </c>
      <c r="C124" s="187">
        <f t="shared" ref="C124:I124" si="38">SUM(C110:C123)</f>
        <v>0</v>
      </c>
      <c r="D124" s="187">
        <f t="shared" si="38"/>
        <v>0</v>
      </c>
      <c r="E124" s="187">
        <f t="shared" si="38"/>
        <v>1633532.9244305601</v>
      </c>
      <c r="F124" s="187">
        <f t="shared" si="38"/>
        <v>2478799.9746090663</v>
      </c>
      <c r="G124" s="187">
        <f t="shared" si="38"/>
        <v>3207094.0968417241</v>
      </c>
      <c r="H124" s="187">
        <f t="shared" si="38"/>
        <v>3859534.697921074</v>
      </c>
      <c r="I124" s="187">
        <f t="shared" si="38"/>
        <v>4303679.4319739835</v>
      </c>
      <c r="J124" s="149"/>
      <c r="K124" s="111"/>
      <c r="L124" s="112"/>
      <c r="M124" s="112"/>
      <c r="N124" s="112"/>
      <c r="O124" s="112"/>
      <c r="P124" s="112"/>
      <c r="Q124" s="112"/>
    </row>
    <row r="125" spans="1:17" s="34" customFormat="1" ht="12" customHeight="1">
      <c r="A125" s="183"/>
      <c r="B125" s="48"/>
      <c r="C125" s="184"/>
      <c r="D125" s="184"/>
      <c r="E125" s="184"/>
      <c r="F125" s="184"/>
      <c r="G125" s="184"/>
      <c r="H125" s="184"/>
      <c r="I125" s="184"/>
      <c r="J125" s="149"/>
      <c r="K125" s="111"/>
      <c r="L125" s="112"/>
      <c r="M125" s="112"/>
      <c r="N125" s="112"/>
      <c r="O125" s="112"/>
      <c r="P125" s="112"/>
      <c r="Q125" s="112"/>
    </row>
    <row r="126" spans="1:17" s="34" customFormat="1" ht="12" customHeight="1">
      <c r="A126" s="48" t="s">
        <v>30</v>
      </c>
      <c r="B126" s="111"/>
      <c r="C126" s="184"/>
      <c r="D126" s="184"/>
      <c r="E126" s="184"/>
      <c r="F126" s="184"/>
      <c r="G126" s="184"/>
      <c r="H126" s="184"/>
      <c r="I126" s="184"/>
      <c r="J126" s="149"/>
      <c r="K126" s="111"/>
      <c r="L126" s="112"/>
      <c r="M126" s="112"/>
      <c r="N126" s="112"/>
      <c r="O126" s="112"/>
      <c r="P126" s="112"/>
      <c r="Q126" s="112"/>
    </row>
    <row r="127" spans="1:17" s="34" customFormat="1" ht="12" hidden="1" customHeight="1">
      <c r="A127" s="80" t="s">
        <v>81</v>
      </c>
      <c r="B127" s="185"/>
      <c r="C127" s="184"/>
      <c r="D127" s="184"/>
      <c r="E127" s="184"/>
      <c r="F127" s="184"/>
      <c r="G127" s="184"/>
      <c r="H127" s="184"/>
      <c r="I127" s="184"/>
      <c r="J127" s="149"/>
      <c r="K127" s="111"/>
      <c r="L127" s="112"/>
      <c r="M127" s="112"/>
      <c r="N127" s="112"/>
      <c r="O127" s="112"/>
      <c r="P127" s="112"/>
      <c r="Q127" s="112"/>
    </row>
    <row r="128" spans="1:17" s="34" customFormat="1" ht="12" hidden="1" customHeight="1">
      <c r="A128" s="80">
        <v>4000</v>
      </c>
      <c r="B128" s="185" t="s">
        <v>30</v>
      </c>
      <c r="C128" s="184"/>
      <c r="D128" s="184">
        <v>0</v>
      </c>
      <c r="E128" s="184">
        <v>0</v>
      </c>
      <c r="F128" s="184">
        <v>0</v>
      </c>
      <c r="G128" s="184">
        <v>0</v>
      </c>
      <c r="H128" s="184">
        <v>0</v>
      </c>
      <c r="I128" s="184">
        <v>0</v>
      </c>
      <c r="J128" s="149"/>
      <c r="K128" s="111"/>
      <c r="L128" s="112"/>
      <c r="M128" s="112"/>
      <c r="N128" s="112"/>
      <c r="O128" s="112"/>
      <c r="P128" s="112"/>
      <c r="Q128" s="112"/>
    </row>
    <row r="129" spans="1:17" s="34" customFormat="1" ht="12" hidden="1" customHeight="1">
      <c r="A129" s="80">
        <v>4100</v>
      </c>
      <c r="B129" s="185" t="s">
        <v>111</v>
      </c>
      <c r="C129" s="184"/>
      <c r="D129" s="184">
        <v>0</v>
      </c>
      <c r="E129" s="184">
        <v>0</v>
      </c>
      <c r="F129" s="184">
        <v>0</v>
      </c>
      <c r="G129" s="184">
        <v>0</v>
      </c>
      <c r="H129" s="184">
        <v>0</v>
      </c>
      <c r="I129" s="184">
        <v>0</v>
      </c>
      <c r="J129" s="149"/>
      <c r="K129" s="111"/>
      <c r="L129" s="112"/>
      <c r="M129" s="112"/>
      <c r="N129" s="112"/>
      <c r="O129" s="112"/>
      <c r="P129" s="112"/>
      <c r="Q129" s="112"/>
    </row>
    <row r="130" spans="1:17" s="34" customFormat="1" ht="12" hidden="1" customHeight="1">
      <c r="A130" s="80">
        <v>4200</v>
      </c>
      <c r="B130" s="185" t="s">
        <v>112</v>
      </c>
      <c r="C130" s="184"/>
      <c r="D130" s="184">
        <v>0</v>
      </c>
      <c r="E130" s="184">
        <v>0</v>
      </c>
      <c r="F130" s="184">
        <v>0</v>
      </c>
      <c r="G130" s="184">
        <v>0</v>
      </c>
      <c r="H130" s="184">
        <v>0</v>
      </c>
      <c r="I130" s="184">
        <v>0</v>
      </c>
      <c r="J130" s="149"/>
      <c r="K130" s="111"/>
      <c r="L130" s="112"/>
      <c r="M130" s="112"/>
      <c r="N130" s="112"/>
      <c r="O130" s="112"/>
      <c r="P130" s="112"/>
      <c r="Q130" s="112"/>
    </row>
    <row r="131" spans="1:17" s="34" customFormat="1" ht="12" hidden="1" customHeight="1">
      <c r="A131" s="80">
        <v>4300</v>
      </c>
      <c r="B131" s="185" t="s">
        <v>113</v>
      </c>
      <c r="C131" s="184"/>
      <c r="D131" s="184">
        <v>0</v>
      </c>
      <c r="E131" s="184">
        <v>0</v>
      </c>
      <c r="F131" s="184">
        <v>0</v>
      </c>
      <c r="G131" s="184">
        <v>0</v>
      </c>
      <c r="H131" s="184">
        <v>0</v>
      </c>
      <c r="I131" s="184">
        <v>0</v>
      </c>
      <c r="J131" s="149"/>
      <c r="K131" s="111"/>
      <c r="L131" s="112"/>
      <c r="M131" s="112"/>
      <c r="N131" s="112"/>
      <c r="O131" s="112"/>
      <c r="P131" s="112"/>
      <c r="Q131" s="112"/>
    </row>
    <row r="132" spans="1:17" s="34" customFormat="1" ht="12" hidden="1" customHeight="1">
      <c r="A132" s="80">
        <v>4500</v>
      </c>
      <c r="B132" s="185" t="s">
        <v>114</v>
      </c>
      <c r="C132" s="184"/>
      <c r="D132" s="184">
        <v>0</v>
      </c>
      <c r="E132" s="184">
        <v>0</v>
      </c>
      <c r="F132" s="184">
        <v>0</v>
      </c>
      <c r="G132" s="184">
        <v>0</v>
      </c>
      <c r="H132" s="184">
        <v>0</v>
      </c>
      <c r="I132" s="184">
        <v>0</v>
      </c>
      <c r="J132" s="149"/>
      <c r="K132" s="111"/>
      <c r="L132" s="112"/>
      <c r="M132" s="112"/>
      <c r="N132" s="112"/>
      <c r="O132" s="112"/>
      <c r="P132" s="112"/>
      <c r="Q132" s="112"/>
    </row>
    <row r="133" spans="1:17" s="34" customFormat="1" ht="12" hidden="1" customHeight="1">
      <c r="A133" s="80">
        <v>4500.34</v>
      </c>
      <c r="B133" s="185" t="s">
        <v>115</v>
      </c>
      <c r="C133" s="184"/>
      <c r="D133" s="184">
        <v>0</v>
      </c>
      <c r="E133" s="184">
        <v>0</v>
      </c>
      <c r="F133" s="184">
        <v>0</v>
      </c>
      <c r="G133" s="184">
        <v>0</v>
      </c>
      <c r="H133" s="184">
        <v>0</v>
      </c>
      <c r="I133" s="184">
        <v>0</v>
      </c>
      <c r="J133" s="149"/>
      <c r="K133" s="111"/>
      <c r="L133" s="112"/>
      <c r="M133" s="112"/>
      <c r="N133" s="112"/>
      <c r="O133" s="112"/>
      <c r="P133" s="112"/>
      <c r="Q133" s="112"/>
    </row>
    <row r="134" spans="1:17" s="34" customFormat="1" ht="12" customHeight="1">
      <c r="A134" s="80">
        <v>4500.6329999999998</v>
      </c>
      <c r="B134" s="185" t="s">
        <v>116</v>
      </c>
      <c r="C134" s="184"/>
      <c r="D134" s="184">
        <v>0</v>
      </c>
      <c r="E134" s="184">
        <v>71680</v>
      </c>
      <c r="F134" s="184">
        <v>98400</v>
      </c>
      <c r="G134" s="184">
        <v>125200</v>
      </c>
      <c r="H134" s="184">
        <v>152000</v>
      </c>
      <c r="I134" s="184">
        <v>170000</v>
      </c>
      <c r="J134" s="149" t="s">
        <v>117</v>
      </c>
      <c r="K134" s="111"/>
      <c r="L134" s="112"/>
      <c r="M134" s="112"/>
      <c r="N134" s="112"/>
      <c r="O134" s="112"/>
      <c r="P134" s="112"/>
      <c r="Q134" s="112"/>
    </row>
    <row r="135" spans="1:17" s="34" customFormat="1" ht="12" customHeight="1">
      <c r="A135" s="80">
        <v>4500.6390000000001</v>
      </c>
      <c r="B135" s="185" t="s">
        <v>118</v>
      </c>
      <c r="C135" s="184"/>
      <c r="D135" s="184">
        <v>0</v>
      </c>
      <c r="E135" s="184">
        <v>28492.799999999999</v>
      </c>
      <c r="F135" s="184">
        <v>39220</v>
      </c>
      <c r="G135" s="184">
        <v>49820</v>
      </c>
      <c r="H135" s="184">
        <v>60420</v>
      </c>
      <c r="I135" s="184">
        <v>67840</v>
      </c>
      <c r="J135" s="149" t="s">
        <v>119</v>
      </c>
      <c r="K135" s="111"/>
      <c r="L135" s="112"/>
      <c r="M135" s="112"/>
      <c r="N135" s="112"/>
      <c r="O135" s="112"/>
      <c r="P135" s="112"/>
      <c r="Q135" s="112"/>
    </row>
    <row r="136" spans="1:17" s="34" customFormat="1" ht="12" customHeight="1">
      <c r="A136" s="80">
        <v>4500.6580000000004</v>
      </c>
      <c r="B136" s="185" t="s">
        <v>120</v>
      </c>
      <c r="C136" s="184"/>
      <c r="D136" s="184">
        <v>0</v>
      </c>
      <c r="E136" s="184">
        <v>5600</v>
      </c>
      <c r="F136" s="184">
        <v>7700</v>
      </c>
      <c r="G136" s="184">
        <v>9800</v>
      </c>
      <c r="H136" s="184">
        <v>11900</v>
      </c>
      <c r="I136" s="184">
        <v>13300</v>
      </c>
      <c r="J136" s="149" t="s">
        <v>121</v>
      </c>
      <c r="K136" s="111"/>
      <c r="L136" s="112"/>
      <c r="M136" s="112"/>
      <c r="N136" s="112"/>
      <c r="O136" s="112"/>
      <c r="P136" s="112"/>
      <c r="Q136" s="112"/>
    </row>
    <row r="137" spans="1:17" s="34" customFormat="1" ht="12" hidden="1" customHeight="1">
      <c r="A137" s="80">
        <v>4500.6589999999997</v>
      </c>
      <c r="B137" s="185" t="s">
        <v>122</v>
      </c>
      <c r="C137" s="184"/>
      <c r="D137" s="184">
        <v>0</v>
      </c>
      <c r="E137" s="184">
        <v>0</v>
      </c>
      <c r="F137" s="184">
        <v>0</v>
      </c>
      <c r="G137" s="184">
        <v>0</v>
      </c>
      <c r="H137" s="184">
        <v>0</v>
      </c>
      <c r="I137" s="184">
        <v>0</v>
      </c>
      <c r="J137" s="149"/>
      <c r="K137" s="111"/>
      <c r="L137" s="112"/>
      <c r="M137" s="112"/>
      <c r="N137" s="112"/>
      <c r="O137" s="112"/>
      <c r="P137" s="112"/>
      <c r="Q137" s="112"/>
    </row>
    <row r="138" spans="1:17" s="34" customFormat="1" ht="12" customHeight="1">
      <c r="A138" s="80">
        <v>4500.6610000000001</v>
      </c>
      <c r="B138" s="185" t="s">
        <v>123</v>
      </c>
      <c r="C138" s="184">
        <v>0</v>
      </c>
      <c r="D138" s="184">
        <v>804608</v>
      </c>
      <c r="E138" s="184">
        <v>339461</v>
      </c>
      <c r="F138" s="184">
        <v>0</v>
      </c>
      <c r="G138" s="184">
        <v>0</v>
      </c>
      <c r="H138" s="184">
        <v>0</v>
      </c>
      <c r="I138" s="184">
        <v>0</v>
      </c>
      <c r="J138" s="149"/>
      <c r="K138" s="111"/>
      <c r="L138" s="112"/>
      <c r="M138" s="112"/>
      <c r="N138" s="112"/>
      <c r="O138" s="112"/>
      <c r="P138" s="112"/>
      <c r="Q138" s="112"/>
    </row>
    <row r="139" spans="1:17" s="34" customFormat="1" ht="12" hidden="1" customHeight="1">
      <c r="A139" s="80">
        <v>4500.6980000000003</v>
      </c>
      <c r="B139" s="185" t="s">
        <v>124</v>
      </c>
      <c r="C139" s="184"/>
      <c r="D139" s="184">
        <v>0</v>
      </c>
      <c r="E139" s="184">
        <v>0</v>
      </c>
      <c r="F139" s="184">
        <v>0</v>
      </c>
      <c r="G139" s="184">
        <v>0</v>
      </c>
      <c r="H139" s="184">
        <v>0</v>
      </c>
      <c r="I139" s="184">
        <v>0</v>
      </c>
      <c r="J139" s="149"/>
      <c r="K139" s="111"/>
      <c r="L139" s="112"/>
      <c r="M139" s="112"/>
      <c r="N139" s="112"/>
      <c r="O139" s="112"/>
      <c r="P139" s="112"/>
      <c r="Q139" s="112"/>
    </row>
    <row r="140" spans="1:17" s="34" customFormat="1" ht="12" customHeight="1">
      <c r="A140" s="80">
        <v>4500.7089999999998</v>
      </c>
      <c r="B140" s="185" t="s">
        <v>125</v>
      </c>
      <c r="C140" s="184"/>
      <c r="D140" s="184">
        <v>0</v>
      </c>
      <c r="E140" s="184">
        <v>11648</v>
      </c>
      <c r="F140" s="184">
        <v>15990</v>
      </c>
      <c r="G140" s="184">
        <v>20345</v>
      </c>
      <c r="H140" s="184">
        <v>24700</v>
      </c>
      <c r="I140" s="184">
        <v>27625</v>
      </c>
      <c r="J140" s="149" t="s">
        <v>126</v>
      </c>
      <c r="K140" s="111"/>
      <c r="L140" s="112"/>
      <c r="M140" s="112"/>
      <c r="N140" s="112"/>
      <c r="O140" s="112"/>
      <c r="P140" s="112"/>
      <c r="Q140" s="112"/>
    </row>
    <row r="141" spans="1:17" s="34" customFormat="1" ht="12" hidden="1" customHeight="1">
      <c r="A141" s="80">
        <v>4500.7150000000001</v>
      </c>
      <c r="B141" s="185" t="s">
        <v>127</v>
      </c>
      <c r="C141" s="184"/>
      <c r="D141" s="184">
        <v>0</v>
      </c>
      <c r="E141" s="184">
        <v>0</v>
      </c>
      <c r="F141" s="184">
        <v>0</v>
      </c>
      <c r="G141" s="184">
        <v>0</v>
      </c>
      <c r="H141" s="184">
        <v>0</v>
      </c>
      <c r="I141" s="184">
        <v>0</v>
      </c>
      <c r="J141" s="149"/>
      <c r="K141" s="111"/>
      <c r="L141" s="112"/>
      <c r="M141" s="112"/>
      <c r="N141" s="112"/>
      <c r="O141" s="112"/>
      <c r="P141" s="112"/>
      <c r="Q141" s="112"/>
    </row>
    <row r="142" spans="1:17" s="34" customFormat="1" ht="12" hidden="1" customHeight="1">
      <c r="A142" s="80">
        <v>4500.7160000000003</v>
      </c>
      <c r="B142" s="185" t="s">
        <v>128</v>
      </c>
      <c r="C142" s="184"/>
      <c r="D142" s="184">
        <v>0</v>
      </c>
      <c r="E142" s="184">
        <v>0</v>
      </c>
      <c r="F142" s="184">
        <v>0</v>
      </c>
      <c r="G142" s="184">
        <v>0</v>
      </c>
      <c r="H142" s="184">
        <v>0</v>
      </c>
      <c r="I142" s="184">
        <v>0</v>
      </c>
      <c r="J142" s="149"/>
      <c r="K142" s="111"/>
      <c r="L142" s="112"/>
      <c r="M142" s="112"/>
      <c r="N142" s="112"/>
      <c r="O142" s="112"/>
      <c r="P142" s="112"/>
      <c r="Q142" s="112"/>
    </row>
    <row r="143" spans="1:17" s="34" customFormat="1" ht="12" customHeight="1">
      <c r="A143" s="80">
        <v>4500.7169999999996</v>
      </c>
      <c r="B143" s="185" t="s">
        <v>129</v>
      </c>
      <c r="C143" s="184"/>
      <c r="D143" s="184">
        <v>0</v>
      </c>
      <c r="E143" s="184">
        <v>2688</v>
      </c>
      <c r="F143" s="184">
        <v>3690</v>
      </c>
      <c r="G143" s="184">
        <v>4695</v>
      </c>
      <c r="H143" s="184">
        <v>5700</v>
      </c>
      <c r="I143" s="184">
        <v>6375</v>
      </c>
      <c r="J143" s="149" t="s">
        <v>130</v>
      </c>
      <c r="K143" s="111"/>
      <c r="L143" s="112"/>
      <c r="M143" s="112"/>
      <c r="N143" s="112"/>
      <c r="O143" s="112"/>
      <c r="P143" s="112"/>
      <c r="Q143" s="112"/>
    </row>
    <row r="144" spans="1:17" s="34" customFormat="1" ht="12" hidden="1" customHeight="1">
      <c r="A144" s="80">
        <v>4500.74</v>
      </c>
      <c r="B144" s="185" t="s">
        <v>131</v>
      </c>
      <c r="C144" s="184"/>
      <c r="D144" s="184">
        <v>0</v>
      </c>
      <c r="E144" s="184">
        <v>0</v>
      </c>
      <c r="F144" s="184">
        <v>0</v>
      </c>
      <c r="G144" s="184">
        <v>0</v>
      </c>
      <c r="H144" s="184">
        <v>0</v>
      </c>
      <c r="I144" s="184">
        <v>0</v>
      </c>
      <c r="J144" s="149"/>
      <c r="K144" s="111"/>
      <c r="L144" s="112"/>
      <c r="M144" s="112"/>
      <c r="N144" s="112"/>
      <c r="O144" s="112"/>
      <c r="P144" s="112"/>
      <c r="Q144" s="112"/>
    </row>
    <row r="145" spans="1:17" s="34" customFormat="1" ht="12" hidden="1" customHeight="1">
      <c r="A145" s="80">
        <v>4500.741</v>
      </c>
      <c r="B145" s="185" t="s">
        <v>132</v>
      </c>
      <c r="C145" s="184"/>
      <c r="D145" s="184">
        <v>0</v>
      </c>
      <c r="E145" s="184">
        <v>0</v>
      </c>
      <c r="F145" s="184">
        <v>0</v>
      </c>
      <c r="G145" s="184">
        <v>0</v>
      </c>
      <c r="H145" s="184">
        <v>0</v>
      </c>
      <c r="I145" s="184">
        <v>0</v>
      </c>
      <c r="J145" s="149"/>
      <c r="K145" s="111"/>
      <c r="L145" s="112"/>
      <c r="M145" s="112"/>
      <c r="N145" s="112"/>
      <c r="O145" s="112"/>
      <c r="P145" s="112"/>
      <c r="Q145" s="112"/>
    </row>
    <row r="146" spans="1:17" s="34" customFormat="1" ht="12" hidden="1" customHeight="1">
      <c r="A146" s="80">
        <v>4500.7420000000002</v>
      </c>
      <c r="B146" s="185" t="s">
        <v>133</v>
      </c>
      <c r="C146" s="184"/>
      <c r="D146" s="184">
        <v>0</v>
      </c>
      <c r="E146" s="184">
        <v>0</v>
      </c>
      <c r="F146" s="184">
        <v>0</v>
      </c>
      <c r="G146" s="184">
        <v>0</v>
      </c>
      <c r="H146" s="184">
        <v>0</v>
      </c>
      <c r="I146" s="184">
        <v>0</v>
      </c>
      <c r="J146" s="149"/>
      <c r="K146" s="111"/>
      <c r="L146" s="112"/>
      <c r="M146" s="112"/>
      <c r="N146" s="112"/>
      <c r="O146" s="112"/>
      <c r="P146" s="112"/>
      <c r="Q146" s="112"/>
    </row>
    <row r="147" spans="1:17" s="34" customFormat="1" ht="12" hidden="1" customHeight="1">
      <c r="A147" s="80">
        <v>4500.7439999999997</v>
      </c>
      <c r="B147" s="185" t="s">
        <v>134</v>
      </c>
      <c r="C147" s="184"/>
      <c r="D147" s="184">
        <v>0</v>
      </c>
      <c r="E147" s="184">
        <v>0</v>
      </c>
      <c r="F147" s="184">
        <v>0</v>
      </c>
      <c r="G147" s="184">
        <v>0</v>
      </c>
      <c r="H147" s="184">
        <v>0</v>
      </c>
      <c r="I147" s="184">
        <v>0</v>
      </c>
      <c r="J147" s="149"/>
      <c r="K147" s="111"/>
      <c r="L147" s="112"/>
      <c r="M147" s="112"/>
      <c r="N147" s="112"/>
      <c r="O147" s="112"/>
      <c r="P147" s="112"/>
      <c r="Q147" s="112"/>
    </row>
    <row r="148" spans="1:17" s="34" customFormat="1" ht="12" hidden="1" customHeight="1">
      <c r="A148" s="80">
        <v>4500.7449999999999</v>
      </c>
      <c r="B148" s="185" t="s">
        <v>135</v>
      </c>
      <c r="C148" s="184"/>
      <c r="D148" s="184">
        <v>0</v>
      </c>
      <c r="E148" s="184">
        <v>0</v>
      </c>
      <c r="F148" s="184">
        <v>0</v>
      </c>
      <c r="G148" s="184">
        <v>0</v>
      </c>
      <c r="H148" s="184">
        <v>0</v>
      </c>
      <c r="I148" s="184">
        <v>0</v>
      </c>
      <c r="J148" s="149"/>
      <c r="K148" s="111"/>
      <c r="L148" s="112"/>
      <c r="M148" s="112"/>
      <c r="N148" s="112"/>
      <c r="O148" s="112"/>
      <c r="P148" s="112"/>
      <c r="Q148" s="112"/>
    </row>
    <row r="149" spans="1:17" s="34" customFormat="1" ht="12" hidden="1" customHeight="1">
      <c r="A149" s="80">
        <v>4500.7460000000001</v>
      </c>
      <c r="B149" s="185" t="s">
        <v>136</v>
      </c>
      <c r="C149" s="184"/>
      <c r="D149" s="184">
        <v>0</v>
      </c>
      <c r="E149" s="184">
        <v>0</v>
      </c>
      <c r="F149" s="184">
        <v>0</v>
      </c>
      <c r="G149" s="184">
        <v>0</v>
      </c>
      <c r="H149" s="184">
        <v>0</v>
      </c>
      <c r="I149" s="184">
        <v>0</v>
      </c>
      <c r="J149" s="149"/>
      <c r="K149" s="111"/>
      <c r="L149" s="112"/>
      <c r="M149" s="112"/>
      <c r="N149" s="112"/>
      <c r="O149" s="112"/>
      <c r="P149" s="112"/>
      <c r="Q149" s="112"/>
    </row>
    <row r="150" spans="1:17" s="34" customFormat="1" ht="12" hidden="1" customHeight="1">
      <c r="A150" s="80">
        <v>4500.7470000000003</v>
      </c>
      <c r="B150" s="185" t="s">
        <v>137</v>
      </c>
      <c r="C150" s="184"/>
      <c r="D150" s="184">
        <v>0</v>
      </c>
      <c r="E150" s="184">
        <v>0</v>
      </c>
      <c r="F150" s="184">
        <v>0</v>
      </c>
      <c r="G150" s="184">
        <v>0</v>
      </c>
      <c r="H150" s="184">
        <v>0</v>
      </c>
      <c r="I150" s="184">
        <v>0</v>
      </c>
      <c r="J150" s="149"/>
      <c r="K150" s="111"/>
      <c r="L150" s="112"/>
      <c r="M150" s="112"/>
      <c r="N150" s="112"/>
      <c r="O150" s="112"/>
      <c r="P150" s="112"/>
      <c r="Q150" s="112"/>
    </row>
    <row r="151" spans="1:17" s="34" customFormat="1" ht="12" hidden="1" customHeight="1">
      <c r="A151" s="80">
        <v>4500.7489999999998</v>
      </c>
      <c r="B151" s="185" t="s">
        <v>138</v>
      </c>
      <c r="C151" s="184"/>
      <c r="D151" s="184">
        <v>0</v>
      </c>
      <c r="E151" s="184">
        <v>0</v>
      </c>
      <c r="F151" s="184">
        <v>0</v>
      </c>
      <c r="G151" s="184">
        <v>0</v>
      </c>
      <c r="H151" s="184">
        <v>0</v>
      </c>
      <c r="I151" s="184">
        <v>0</v>
      </c>
      <c r="J151" s="149"/>
      <c r="K151" s="111"/>
      <c r="L151" s="112"/>
      <c r="M151" s="112"/>
      <c r="N151" s="112"/>
      <c r="O151" s="112"/>
      <c r="P151" s="112"/>
      <c r="Q151" s="112"/>
    </row>
    <row r="152" spans="1:17" s="34" customFormat="1" ht="12" hidden="1" customHeight="1">
      <c r="A152" s="80">
        <v>4500.7569999999996</v>
      </c>
      <c r="B152" s="185" t="s">
        <v>139</v>
      </c>
      <c r="C152" s="184"/>
      <c r="D152" s="184">
        <v>0</v>
      </c>
      <c r="E152" s="184">
        <v>0</v>
      </c>
      <c r="F152" s="184">
        <v>0</v>
      </c>
      <c r="G152" s="184">
        <v>0</v>
      </c>
      <c r="H152" s="184">
        <v>0</v>
      </c>
      <c r="I152" s="184">
        <v>0</v>
      </c>
      <c r="J152" s="149"/>
      <c r="K152" s="111"/>
      <c r="L152" s="112"/>
      <c r="M152" s="112"/>
      <c r="N152" s="112"/>
      <c r="O152" s="112"/>
      <c r="P152" s="112"/>
      <c r="Q152" s="112"/>
    </row>
    <row r="153" spans="1:17" s="34" customFormat="1" ht="12" customHeight="1">
      <c r="A153" s="80">
        <v>4500.8019999999997</v>
      </c>
      <c r="B153" s="185" t="s">
        <v>140</v>
      </c>
      <c r="C153" s="184"/>
      <c r="D153" s="184">
        <v>0</v>
      </c>
      <c r="E153" s="184">
        <v>175840</v>
      </c>
      <c r="F153" s="184">
        <v>246615.6</v>
      </c>
      <c r="G153" s="184">
        <v>320151.88799999998</v>
      </c>
      <c r="H153" s="184">
        <v>396530.98128000001</v>
      </c>
      <c r="I153" s="184">
        <v>452045.31865919998</v>
      </c>
      <c r="J153" s="149" t="s">
        <v>141</v>
      </c>
      <c r="K153" s="111"/>
      <c r="L153" s="112"/>
      <c r="M153" s="112"/>
      <c r="N153" s="112"/>
      <c r="O153" s="112"/>
      <c r="P153" s="112"/>
      <c r="Q153" s="112"/>
    </row>
    <row r="154" spans="1:17" s="34" customFormat="1" ht="12" hidden="1" customHeight="1">
      <c r="A154" s="80">
        <v>4500.808</v>
      </c>
      <c r="B154" s="185" t="s">
        <v>142</v>
      </c>
      <c r="C154" s="184"/>
      <c r="D154" s="184">
        <v>0</v>
      </c>
      <c r="E154" s="184">
        <v>0</v>
      </c>
      <c r="F154" s="184">
        <v>0</v>
      </c>
      <c r="G154" s="184">
        <v>0</v>
      </c>
      <c r="H154" s="184">
        <v>0</v>
      </c>
      <c r="I154" s="184">
        <v>0</v>
      </c>
      <c r="J154" s="149"/>
      <c r="K154" s="111"/>
      <c r="L154" s="112"/>
      <c r="M154" s="112"/>
      <c r="N154" s="112"/>
      <c r="O154" s="112"/>
      <c r="P154" s="112"/>
      <c r="Q154" s="112"/>
    </row>
    <row r="155" spans="1:17" s="34" customFormat="1" ht="12" hidden="1" customHeight="1">
      <c r="A155" s="80">
        <v>4500.8109999999997</v>
      </c>
      <c r="B155" s="185" t="s">
        <v>143</v>
      </c>
      <c r="C155" s="184"/>
      <c r="D155" s="184">
        <v>0</v>
      </c>
      <c r="E155" s="184">
        <v>0</v>
      </c>
      <c r="F155" s="184">
        <v>0</v>
      </c>
      <c r="G155" s="184">
        <v>0</v>
      </c>
      <c r="H155" s="184">
        <v>0</v>
      </c>
      <c r="I155" s="184">
        <v>0</v>
      </c>
      <c r="J155" s="149"/>
      <c r="K155" s="111"/>
      <c r="L155" s="112"/>
      <c r="M155" s="112"/>
      <c r="N155" s="112"/>
      <c r="O155" s="112"/>
      <c r="P155" s="112"/>
      <c r="Q155" s="112"/>
    </row>
    <row r="156" spans="1:17" s="34" customFormat="1" ht="12" hidden="1" customHeight="1">
      <c r="A156" s="80">
        <v>4500.87</v>
      </c>
      <c r="B156" s="185" t="s">
        <v>144</v>
      </c>
      <c r="C156" s="184"/>
      <c r="D156" s="184">
        <v>0</v>
      </c>
      <c r="E156" s="184">
        <v>0</v>
      </c>
      <c r="F156" s="184">
        <v>0</v>
      </c>
      <c r="G156" s="184">
        <v>0</v>
      </c>
      <c r="H156" s="184">
        <v>0</v>
      </c>
      <c r="I156" s="184">
        <v>0</v>
      </c>
      <c r="J156" s="149"/>
      <c r="K156" s="111"/>
      <c r="L156" s="112"/>
      <c r="M156" s="112"/>
      <c r="N156" s="112"/>
      <c r="O156" s="112"/>
      <c r="P156" s="112"/>
      <c r="Q156" s="112"/>
    </row>
    <row r="157" spans="1:17" s="34" customFormat="1" ht="12" hidden="1" customHeight="1">
      <c r="A157" s="80">
        <v>4700</v>
      </c>
      <c r="B157" s="185" t="s">
        <v>145</v>
      </c>
      <c r="C157" s="184"/>
      <c r="D157" s="184">
        <v>0</v>
      </c>
      <c r="E157" s="184">
        <v>0</v>
      </c>
      <c r="F157" s="184">
        <v>0</v>
      </c>
      <c r="G157" s="184">
        <v>0</v>
      </c>
      <c r="H157" s="184">
        <v>0</v>
      </c>
      <c r="I157" s="184">
        <v>0</v>
      </c>
      <c r="J157" s="149"/>
      <c r="K157" s="111"/>
      <c r="L157" s="112"/>
      <c r="M157" s="112"/>
      <c r="N157" s="112"/>
      <c r="O157" s="112"/>
      <c r="P157" s="112"/>
      <c r="Q157" s="112"/>
    </row>
    <row r="158" spans="1:17" s="34" customFormat="1" ht="12" hidden="1" customHeight="1">
      <c r="A158" s="80">
        <v>4703</v>
      </c>
      <c r="B158" s="185" t="s">
        <v>146</v>
      </c>
      <c r="C158" s="184"/>
      <c r="D158" s="184">
        <v>0</v>
      </c>
      <c r="E158" s="184">
        <v>0</v>
      </c>
      <c r="F158" s="184">
        <v>0</v>
      </c>
      <c r="G158" s="184">
        <v>0</v>
      </c>
      <c r="H158" s="184">
        <v>0</v>
      </c>
      <c r="I158" s="184">
        <v>0</v>
      </c>
      <c r="J158" s="149"/>
      <c r="K158" s="111"/>
      <c r="L158" s="112"/>
      <c r="M158" s="112"/>
      <c r="N158" s="112"/>
      <c r="O158" s="112"/>
      <c r="P158" s="112"/>
      <c r="Q158" s="112"/>
    </row>
    <row r="159" spans="1:17" s="34" customFormat="1" ht="12" hidden="1" customHeight="1">
      <c r="A159" s="80">
        <v>4800</v>
      </c>
      <c r="B159" s="185" t="s">
        <v>147</v>
      </c>
      <c r="C159" s="184"/>
      <c r="D159" s="184">
        <v>0</v>
      </c>
      <c r="E159" s="184">
        <v>0</v>
      </c>
      <c r="F159" s="184">
        <v>0</v>
      </c>
      <c r="G159" s="184">
        <v>0</v>
      </c>
      <c r="H159" s="184">
        <v>0</v>
      </c>
      <c r="I159" s="184">
        <v>0</v>
      </c>
      <c r="J159" s="149"/>
      <c r="K159" s="111"/>
      <c r="L159" s="112"/>
      <c r="M159" s="112"/>
      <c r="N159" s="112"/>
      <c r="O159" s="112"/>
      <c r="P159" s="112"/>
      <c r="Q159" s="112"/>
    </row>
    <row r="160" spans="1:17" s="34" customFormat="1" ht="12" hidden="1" customHeight="1">
      <c r="A160" s="80">
        <v>4900</v>
      </c>
      <c r="B160" s="185" t="s">
        <v>148</v>
      </c>
      <c r="C160" s="184"/>
      <c r="D160" s="184">
        <v>0</v>
      </c>
      <c r="E160" s="184">
        <v>0</v>
      </c>
      <c r="F160" s="184">
        <v>0</v>
      </c>
      <c r="G160" s="184">
        <v>0</v>
      </c>
      <c r="H160" s="184">
        <v>0</v>
      </c>
      <c r="I160" s="184">
        <v>0</v>
      </c>
      <c r="J160" s="149"/>
      <c r="K160" s="111"/>
      <c r="L160" s="112"/>
      <c r="M160" s="112"/>
      <c r="N160" s="112"/>
      <c r="O160" s="112"/>
      <c r="P160" s="112"/>
      <c r="Q160" s="112"/>
    </row>
    <row r="161" spans="1:17" s="34" customFormat="1" ht="12" hidden="1" customHeight="1">
      <c r="A161" s="80"/>
      <c r="B161" s="185"/>
      <c r="C161" s="184"/>
      <c r="D161" s="184"/>
      <c r="E161" s="184"/>
      <c r="F161" s="184"/>
      <c r="G161" s="184"/>
      <c r="H161" s="184"/>
      <c r="I161" s="184"/>
      <c r="J161" s="149"/>
      <c r="K161" s="111"/>
      <c r="L161" s="112"/>
      <c r="M161" s="112"/>
      <c r="N161" s="112"/>
      <c r="O161" s="112"/>
      <c r="P161" s="112"/>
      <c r="Q161" s="112"/>
    </row>
    <row r="162" spans="1:17" s="34" customFormat="1" ht="12" customHeight="1">
      <c r="A162" s="186"/>
      <c r="B162" s="48" t="s">
        <v>149</v>
      </c>
      <c r="C162" s="187">
        <f t="shared" ref="C162:I162" si="39">SUM(C127:C161)</f>
        <v>0</v>
      </c>
      <c r="D162" s="187">
        <f t="shared" si="39"/>
        <v>804608</v>
      </c>
      <c r="E162" s="187">
        <f t="shared" si="39"/>
        <v>635409.80000000005</v>
      </c>
      <c r="F162" s="187">
        <f t="shared" si="39"/>
        <v>411615.6</v>
      </c>
      <c r="G162" s="187">
        <f t="shared" si="39"/>
        <v>530011.88800000004</v>
      </c>
      <c r="H162" s="187">
        <f t="shared" si="39"/>
        <v>651250.98127999995</v>
      </c>
      <c r="I162" s="187">
        <f t="shared" si="39"/>
        <v>737185.31865919998</v>
      </c>
      <c r="J162" s="149"/>
      <c r="K162" s="111"/>
      <c r="L162" s="112"/>
      <c r="M162" s="112"/>
      <c r="N162" s="112"/>
      <c r="O162" s="112"/>
      <c r="P162" s="112"/>
      <c r="Q162" s="112"/>
    </row>
    <row r="163" spans="1:17" s="34" customFormat="1" ht="12" customHeight="1">
      <c r="A163" s="186"/>
      <c r="B163" s="48"/>
      <c r="C163" s="184"/>
      <c r="D163" s="184"/>
      <c r="E163" s="184"/>
      <c r="F163" s="184"/>
      <c r="G163" s="184"/>
      <c r="H163" s="184"/>
      <c r="I163" s="184"/>
      <c r="J163" s="149"/>
      <c r="K163" s="111"/>
      <c r="L163" s="112"/>
      <c r="M163" s="112"/>
      <c r="N163" s="112"/>
      <c r="O163" s="112"/>
      <c r="P163" s="112"/>
      <c r="Q163" s="112"/>
    </row>
    <row r="164" spans="1:17" s="34" customFormat="1" ht="12" customHeight="1">
      <c r="A164" s="51" t="s">
        <v>31</v>
      </c>
      <c r="B164" s="51"/>
      <c r="C164" s="184"/>
      <c r="D164" s="184"/>
      <c r="E164" s="184"/>
      <c r="F164" s="184"/>
      <c r="G164" s="184"/>
      <c r="H164" s="184"/>
      <c r="I164" s="184"/>
      <c r="J164" s="149"/>
      <c r="K164" s="111"/>
      <c r="L164" s="112"/>
      <c r="M164" s="112"/>
      <c r="N164" s="112"/>
      <c r="O164" s="112"/>
      <c r="P164" s="112"/>
      <c r="Q164" s="112"/>
    </row>
    <row r="165" spans="1:17" s="34" customFormat="1">
      <c r="A165" s="80" t="s">
        <v>81</v>
      </c>
      <c r="B165" s="111"/>
      <c r="C165" s="184"/>
      <c r="D165" s="184"/>
      <c r="E165" s="184"/>
      <c r="F165" s="184"/>
      <c r="G165" s="184"/>
      <c r="H165" s="184"/>
      <c r="I165" s="184"/>
      <c r="J165" s="149"/>
      <c r="K165" s="111"/>
      <c r="L165" s="112"/>
      <c r="M165" s="112"/>
      <c r="N165" s="112"/>
      <c r="O165" s="112"/>
      <c r="P165" s="112"/>
      <c r="Q165" s="112"/>
    </row>
    <row r="166" spans="1:17" s="34" customFormat="1" hidden="1">
      <c r="A166" s="80">
        <v>5000</v>
      </c>
      <c r="B166" s="111" t="s">
        <v>31</v>
      </c>
      <c r="C166" s="184"/>
      <c r="D166" s="184">
        <v>0</v>
      </c>
      <c r="E166" s="184">
        <v>0</v>
      </c>
      <c r="F166" s="184">
        <v>0</v>
      </c>
      <c r="G166" s="184">
        <v>0</v>
      </c>
      <c r="H166" s="184">
        <v>0</v>
      </c>
      <c r="I166" s="184">
        <v>0</v>
      </c>
      <c r="J166" s="149"/>
      <c r="K166" s="111"/>
      <c r="L166" s="112"/>
      <c r="M166" s="112"/>
      <c r="N166" s="112"/>
      <c r="O166" s="112"/>
      <c r="P166" s="112"/>
      <c r="Q166" s="112"/>
    </row>
    <row r="167" spans="1:17" s="34" customFormat="1" hidden="1">
      <c r="A167" s="80">
        <v>5200</v>
      </c>
      <c r="B167" s="111" t="s">
        <v>150</v>
      </c>
      <c r="C167" s="184"/>
      <c r="D167" s="184">
        <v>0</v>
      </c>
      <c r="E167" s="184">
        <v>0</v>
      </c>
      <c r="F167" s="184">
        <v>0</v>
      </c>
      <c r="G167" s="184">
        <v>0</v>
      </c>
      <c r="H167" s="184">
        <v>0</v>
      </c>
      <c r="I167" s="184">
        <v>0</v>
      </c>
      <c r="J167" s="149"/>
      <c r="K167" s="111"/>
      <c r="L167" s="112"/>
      <c r="M167" s="112"/>
      <c r="N167" s="112"/>
      <c r="O167" s="112"/>
      <c r="P167" s="112"/>
      <c r="Q167" s="112"/>
    </row>
    <row r="168" spans="1:17" s="89" customFormat="1">
      <c r="A168" s="88">
        <v>5400</v>
      </c>
      <c r="B168" s="90" t="s">
        <v>151</v>
      </c>
      <c r="C168" s="189"/>
      <c r="D168" s="189">
        <v>0</v>
      </c>
      <c r="E168" s="189">
        <v>0</v>
      </c>
      <c r="F168" s="189">
        <v>0</v>
      </c>
      <c r="G168" s="189">
        <v>0</v>
      </c>
      <c r="H168" s="189">
        <v>0</v>
      </c>
      <c r="I168" s="189">
        <v>0</v>
      </c>
      <c r="J168" s="190"/>
      <c r="K168" s="117">
        <v>100000</v>
      </c>
      <c r="L168" s="117"/>
      <c r="M168" s="117"/>
      <c r="N168" s="117"/>
      <c r="O168" s="117">
        <v>112000</v>
      </c>
      <c r="P168" s="117"/>
      <c r="Q168" s="90" t="s">
        <v>152</v>
      </c>
    </row>
    <row r="169" spans="1:17" s="34" customFormat="1" ht="12" customHeight="1">
      <c r="A169" s="80"/>
      <c r="B169" s="185"/>
      <c r="C169" s="184"/>
      <c r="D169" s="184"/>
      <c r="E169" s="184"/>
      <c r="F169" s="184"/>
      <c r="G169" s="184"/>
      <c r="H169" s="184"/>
      <c r="I169" s="184"/>
      <c r="J169" s="149"/>
      <c r="K169" s="111"/>
      <c r="L169" s="112"/>
      <c r="M169" s="112"/>
      <c r="N169" s="112"/>
      <c r="O169" s="112"/>
      <c r="P169" s="112"/>
      <c r="Q169" s="112"/>
    </row>
    <row r="170" spans="1:17" s="34" customFormat="1" ht="12" customHeight="1">
      <c r="A170" s="183"/>
      <c r="B170" s="48" t="s">
        <v>153</v>
      </c>
      <c r="C170" s="187">
        <f t="shared" ref="C170:I170" si="40">SUM(C165:C169)</f>
        <v>0</v>
      </c>
      <c r="D170" s="187">
        <f t="shared" si="40"/>
        <v>0</v>
      </c>
      <c r="E170" s="187">
        <f t="shared" si="40"/>
        <v>0</v>
      </c>
      <c r="F170" s="187">
        <f t="shared" si="40"/>
        <v>0</v>
      </c>
      <c r="G170" s="187">
        <f t="shared" si="40"/>
        <v>0</v>
      </c>
      <c r="H170" s="187">
        <f t="shared" si="40"/>
        <v>0</v>
      </c>
      <c r="I170" s="187">
        <f t="shared" si="40"/>
        <v>0</v>
      </c>
      <c r="J170" s="149"/>
      <c r="K170" s="111"/>
      <c r="L170" s="112"/>
      <c r="M170" s="112"/>
      <c r="N170" s="112"/>
      <c r="O170" s="112"/>
      <c r="P170" s="112"/>
      <c r="Q170" s="112"/>
    </row>
    <row r="171" spans="1:17" s="34" customFormat="1" ht="12" customHeight="1">
      <c r="A171" s="183"/>
      <c r="B171" s="48"/>
      <c r="C171" s="191"/>
      <c r="D171" s="191"/>
      <c r="E171" s="191"/>
      <c r="F171" s="191"/>
      <c r="G171" s="191"/>
      <c r="H171" s="191"/>
      <c r="I171" s="191"/>
      <c r="J171" s="149"/>
      <c r="K171" s="111"/>
      <c r="L171" s="112"/>
      <c r="M171" s="112"/>
      <c r="N171" s="112"/>
      <c r="O171" s="112"/>
      <c r="P171" s="112"/>
      <c r="Q171" s="112"/>
    </row>
    <row r="172" spans="1:17" s="34" customFormat="1" ht="12" hidden="1" customHeight="1">
      <c r="A172" s="51" t="s">
        <v>33</v>
      </c>
      <c r="B172" s="51"/>
      <c r="C172" s="184"/>
      <c r="D172" s="184"/>
      <c r="E172" s="184"/>
      <c r="F172" s="184"/>
      <c r="G172" s="184"/>
      <c r="H172" s="184"/>
      <c r="I172" s="184"/>
      <c r="J172" s="149"/>
      <c r="K172" s="111"/>
      <c r="L172" s="112"/>
      <c r="M172" s="112"/>
      <c r="N172" s="112"/>
      <c r="O172" s="112"/>
      <c r="P172" s="112"/>
      <c r="Q172" s="112"/>
    </row>
    <row r="173" spans="1:17" s="34" customFormat="1" hidden="1">
      <c r="A173" s="80" t="s">
        <v>81</v>
      </c>
      <c r="B173" s="111"/>
      <c r="C173" s="184"/>
      <c r="D173" s="184"/>
      <c r="E173" s="184"/>
      <c r="F173" s="184"/>
      <c r="G173" s="184"/>
      <c r="H173" s="184"/>
      <c r="I173" s="184"/>
      <c r="J173" s="149"/>
      <c r="K173" s="111"/>
      <c r="L173" s="112"/>
      <c r="M173" s="112"/>
      <c r="N173" s="112"/>
      <c r="O173" s="112"/>
      <c r="P173" s="112"/>
      <c r="Q173" s="112"/>
    </row>
    <row r="174" spans="1:17" s="34" customFormat="1" hidden="1">
      <c r="A174" s="80">
        <v>6000</v>
      </c>
      <c r="B174" s="111" t="s">
        <v>33</v>
      </c>
      <c r="C174" s="184"/>
      <c r="D174" s="184">
        <v>0</v>
      </c>
      <c r="E174" s="184">
        <v>0</v>
      </c>
      <c r="F174" s="184">
        <v>0</v>
      </c>
      <c r="G174" s="184">
        <v>0</v>
      </c>
      <c r="H174" s="184">
        <v>0</v>
      </c>
      <c r="I174" s="184">
        <v>0</v>
      </c>
      <c r="J174" s="149"/>
      <c r="K174" s="111"/>
      <c r="L174" s="112"/>
      <c r="M174" s="112"/>
      <c r="N174" s="112"/>
      <c r="O174" s="112"/>
      <c r="P174" s="112"/>
      <c r="Q174" s="112"/>
    </row>
    <row r="175" spans="1:17" s="34" customFormat="1" ht="12" hidden="1" customHeight="1">
      <c r="A175" s="80"/>
      <c r="B175" s="185"/>
      <c r="C175" s="184"/>
      <c r="D175" s="184"/>
      <c r="E175" s="184"/>
      <c r="F175" s="184"/>
      <c r="G175" s="184"/>
      <c r="H175" s="184"/>
      <c r="I175" s="184"/>
      <c r="J175" s="149"/>
      <c r="K175" s="111"/>
      <c r="L175" s="112"/>
      <c r="M175" s="112"/>
      <c r="N175" s="112"/>
      <c r="O175" s="112"/>
      <c r="P175" s="112"/>
      <c r="Q175" s="112"/>
    </row>
    <row r="176" spans="1:17" s="34" customFormat="1" ht="12" hidden="1" customHeight="1">
      <c r="A176" s="183"/>
      <c r="B176" s="48" t="s">
        <v>154</v>
      </c>
      <c r="C176" s="187">
        <f t="shared" ref="C176:I176" si="41">SUM(C173:C175)</f>
        <v>0</v>
      </c>
      <c r="D176" s="187">
        <f t="shared" si="41"/>
        <v>0</v>
      </c>
      <c r="E176" s="187">
        <f t="shared" si="41"/>
        <v>0</v>
      </c>
      <c r="F176" s="187">
        <f t="shared" si="41"/>
        <v>0</v>
      </c>
      <c r="G176" s="187">
        <f t="shared" si="41"/>
        <v>0</v>
      </c>
      <c r="H176" s="187">
        <f t="shared" si="41"/>
        <v>0</v>
      </c>
      <c r="I176" s="187">
        <f t="shared" si="41"/>
        <v>0</v>
      </c>
      <c r="J176" s="149"/>
      <c r="K176" s="111"/>
      <c r="L176" s="112"/>
      <c r="M176" s="112"/>
      <c r="N176" s="112"/>
      <c r="O176" s="112"/>
      <c r="P176" s="112"/>
      <c r="Q176" s="112"/>
    </row>
    <row r="177" spans="1:17" s="34" customFormat="1" ht="12" hidden="1" customHeight="1">
      <c r="A177" s="183"/>
      <c r="B177" s="159"/>
      <c r="C177" s="184"/>
      <c r="D177" s="184"/>
      <c r="E177" s="184"/>
      <c r="F177" s="184"/>
      <c r="G177" s="184"/>
      <c r="H177" s="184"/>
      <c r="I177" s="184"/>
      <c r="J177" s="149"/>
      <c r="K177" s="111"/>
      <c r="L177" s="112"/>
      <c r="M177" s="112"/>
      <c r="N177" s="112"/>
      <c r="O177" s="112"/>
      <c r="P177" s="112"/>
      <c r="Q177" s="112"/>
    </row>
    <row r="178" spans="1:17" s="35" customFormat="1" ht="12" customHeight="1">
      <c r="A178" s="186" t="s">
        <v>155</v>
      </c>
      <c r="B178" s="48"/>
      <c r="C178" s="187">
        <f t="shared" ref="C178:I178" si="42">+C124+C98+C107+C162+C170+C176</f>
        <v>0</v>
      </c>
      <c r="D178" s="187">
        <f t="shared" si="42"/>
        <v>830654.15</v>
      </c>
      <c r="E178" s="187">
        <f t="shared" si="42"/>
        <v>2268942.7244305601</v>
      </c>
      <c r="F178" s="187">
        <f t="shared" si="42"/>
        <v>2890415.5746090664</v>
      </c>
      <c r="G178" s="187">
        <f t="shared" si="42"/>
        <v>3737105.9848417239</v>
      </c>
      <c r="H178" s="187">
        <f t="shared" si="42"/>
        <v>4510785.6792010739</v>
      </c>
      <c r="I178" s="187">
        <f t="shared" si="42"/>
        <v>5040864.7506331839</v>
      </c>
      <c r="J178" s="170"/>
      <c r="K178" s="51"/>
      <c r="L178" s="172"/>
      <c r="M178" s="172"/>
      <c r="N178" s="172"/>
      <c r="O178" s="172"/>
      <c r="P178" s="172"/>
      <c r="Q178" s="172"/>
    </row>
    <row r="179" spans="1:17" s="35" customFormat="1" ht="12" customHeight="1">
      <c r="A179" s="186"/>
      <c r="B179" s="48"/>
      <c r="C179" s="188"/>
      <c r="D179" s="40"/>
      <c r="E179" s="40"/>
      <c r="F179" s="40"/>
      <c r="G179" s="40"/>
      <c r="H179" s="40"/>
      <c r="I179" s="40"/>
      <c r="J179" s="170"/>
      <c r="K179" s="51"/>
      <c r="L179" s="172"/>
      <c r="M179" s="172"/>
      <c r="N179" s="172"/>
      <c r="O179" s="172"/>
      <c r="P179" s="172"/>
      <c r="Q179" s="172"/>
    </row>
    <row r="180" spans="1:17" s="35" customFormat="1" ht="12" customHeight="1">
      <c r="A180" s="186" t="s">
        <v>156</v>
      </c>
      <c r="B180" s="48"/>
      <c r="C180" s="188"/>
      <c r="D180" s="40"/>
      <c r="E180" s="40"/>
      <c r="F180" s="40"/>
      <c r="G180" s="40"/>
      <c r="H180" s="40"/>
      <c r="I180" s="40"/>
      <c r="J180" s="170"/>
      <c r="K180" s="51"/>
      <c r="L180" s="172"/>
      <c r="M180" s="172"/>
      <c r="N180" s="172"/>
      <c r="O180" s="172"/>
      <c r="P180" s="172"/>
      <c r="Q180" s="172"/>
    </row>
    <row r="181" spans="1:17" s="35" customFormat="1" ht="12" customHeight="1">
      <c r="A181" s="186"/>
      <c r="B181" s="48"/>
      <c r="C181" s="188"/>
      <c r="D181" s="188"/>
      <c r="E181" s="188"/>
      <c r="F181" s="188"/>
      <c r="G181" s="188"/>
      <c r="H181" s="188"/>
      <c r="I181" s="188"/>
      <c r="J181" s="170"/>
      <c r="K181" s="51"/>
      <c r="L181" s="172"/>
      <c r="M181" s="172"/>
      <c r="N181" s="172"/>
      <c r="O181" s="172"/>
      <c r="P181" s="172"/>
      <c r="Q181" s="172"/>
    </row>
    <row r="182" spans="1:17" s="34" customFormat="1" ht="12" customHeight="1">
      <c r="A182" s="48" t="s">
        <v>36</v>
      </c>
      <c r="B182" s="111"/>
      <c r="C182" s="184"/>
      <c r="D182" s="184"/>
      <c r="E182" s="184"/>
      <c r="F182" s="184"/>
      <c r="G182" s="184"/>
      <c r="H182" s="184"/>
      <c r="I182" s="184"/>
      <c r="J182" s="149"/>
      <c r="K182" s="111"/>
      <c r="L182" s="112"/>
      <c r="M182" s="112"/>
      <c r="N182" s="112"/>
      <c r="O182" s="112"/>
      <c r="P182" s="112"/>
      <c r="Q182" s="112"/>
    </row>
    <row r="183" spans="1:17" s="34" customFormat="1" ht="12" hidden="1" customHeight="1">
      <c r="A183" s="80" t="s">
        <v>81</v>
      </c>
      <c r="B183" s="185"/>
      <c r="C183" s="184"/>
      <c r="D183" s="184"/>
      <c r="E183" s="184"/>
      <c r="F183" s="184"/>
      <c r="G183" s="184"/>
      <c r="H183" s="184"/>
      <c r="I183" s="184"/>
      <c r="J183" s="149"/>
      <c r="K183" s="111"/>
      <c r="L183" s="112"/>
      <c r="M183" s="112"/>
      <c r="N183" s="112"/>
      <c r="O183" s="112"/>
      <c r="P183" s="112"/>
      <c r="Q183" s="112"/>
    </row>
    <row r="184" spans="1:17" s="34" customFormat="1" ht="12" hidden="1" customHeight="1">
      <c r="A184" s="80">
        <v>100</v>
      </c>
      <c r="B184" s="185" t="s">
        <v>36</v>
      </c>
      <c r="C184" s="184"/>
      <c r="D184" s="184">
        <v>0</v>
      </c>
      <c r="E184" s="184">
        <v>0</v>
      </c>
      <c r="F184" s="184">
        <v>0</v>
      </c>
      <c r="G184" s="184">
        <v>0</v>
      </c>
      <c r="H184" s="184">
        <v>0</v>
      </c>
      <c r="I184" s="184">
        <v>0</v>
      </c>
      <c r="J184" s="149"/>
      <c r="K184" s="111"/>
      <c r="L184" s="112"/>
      <c r="M184" s="112"/>
      <c r="N184" s="112"/>
      <c r="O184" s="112"/>
      <c r="P184" s="112"/>
      <c r="Q184" s="112"/>
    </row>
    <row r="185" spans="1:17" s="34" customFormat="1" ht="12" customHeight="1">
      <c r="A185" s="80">
        <v>101</v>
      </c>
      <c r="B185" s="185" t="s">
        <v>157</v>
      </c>
      <c r="C185" s="184"/>
      <c r="D185" s="184">
        <v>0</v>
      </c>
      <c r="E185" s="184">
        <v>570000</v>
      </c>
      <c r="F185" s="184">
        <v>762900</v>
      </c>
      <c r="G185" s="184">
        <v>944158</v>
      </c>
      <c r="H185" s="184">
        <v>1184541.1599999999</v>
      </c>
      <c r="I185" s="184">
        <v>1310231.9831999999</v>
      </c>
      <c r="J185" s="149"/>
      <c r="K185" s="111"/>
      <c r="L185" s="112"/>
      <c r="M185" s="112"/>
      <c r="N185" s="112"/>
      <c r="O185" s="112"/>
      <c r="P185" s="112"/>
      <c r="Q185" s="112"/>
    </row>
    <row r="186" spans="1:17" s="34" customFormat="1" ht="12" customHeight="1">
      <c r="A186" s="80">
        <v>102</v>
      </c>
      <c r="B186" s="185" t="s">
        <v>158</v>
      </c>
      <c r="C186" s="184"/>
      <c r="D186" s="184">
        <v>0</v>
      </c>
      <c r="E186" s="184">
        <v>58320</v>
      </c>
      <c r="F186" s="184">
        <v>59486.400000000001</v>
      </c>
      <c r="G186" s="184">
        <v>81196.127999999997</v>
      </c>
      <c r="H186" s="184">
        <v>202820.05056</v>
      </c>
      <c r="I186" s="184">
        <v>269556.45157119998</v>
      </c>
      <c r="J186" s="149"/>
      <c r="K186" s="111"/>
      <c r="L186" s="112"/>
      <c r="M186" s="112"/>
      <c r="N186" s="112"/>
      <c r="O186" s="112"/>
      <c r="P186" s="112"/>
      <c r="Q186" s="112"/>
    </row>
    <row r="187" spans="1:17" s="34" customFormat="1" ht="12" hidden="1" customHeight="1">
      <c r="A187" s="80">
        <v>103</v>
      </c>
      <c r="B187" s="185" t="s">
        <v>159</v>
      </c>
      <c r="C187" s="184"/>
      <c r="D187" s="184">
        <v>0</v>
      </c>
      <c r="E187" s="184">
        <v>0</v>
      </c>
      <c r="F187" s="184">
        <v>0</v>
      </c>
      <c r="G187" s="184">
        <v>0</v>
      </c>
      <c r="H187" s="184">
        <v>0</v>
      </c>
      <c r="I187" s="184">
        <v>0</v>
      </c>
      <c r="J187" s="149"/>
      <c r="K187" s="111"/>
      <c r="L187" s="112"/>
      <c r="M187" s="112"/>
      <c r="N187" s="112"/>
      <c r="O187" s="112"/>
      <c r="P187" s="112"/>
      <c r="Q187" s="112"/>
    </row>
    <row r="188" spans="1:17" s="34" customFormat="1" ht="12" hidden="1" customHeight="1">
      <c r="A188" s="80">
        <v>104</v>
      </c>
      <c r="B188" s="185" t="s">
        <v>160</v>
      </c>
      <c r="C188" s="184"/>
      <c r="D188" s="184">
        <v>0</v>
      </c>
      <c r="E188" s="184">
        <v>0</v>
      </c>
      <c r="F188" s="184">
        <v>0</v>
      </c>
      <c r="G188" s="184">
        <v>0</v>
      </c>
      <c r="H188" s="184">
        <v>0</v>
      </c>
      <c r="I188" s="184">
        <v>0</v>
      </c>
      <c r="J188" s="149"/>
      <c r="K188" s="111"/>
      <c r="L188" s="112"/>
      <c r="M188" s="112"/>
      <c r="N188" s="112"/>
      <c r="O188" s="112"/>
      <c r="P188" s="112"/>
      <c r="Q188" s="112"/>
    </row>
    <row r="189" spans="1:17" s="34" customFormat="1" ht="12" customHeight="1">
      <c r="A189" s="80">
        <v>105</v>
      </c>
      <c r="B189" s="185" t="s">
        <v>161</v>
      </c>
      <c r="C189" s="184"/>
      <c r="D189" s="184">
        <v>110625</v>
      </c>
      <c r="E189" s="184">
        <v>146800</v>
      </c>
      <c r="F189" s="184">
        <v>149736</v>
      </c>
      <c r="G189" s="184">
        <v>152730.72</v>
      </c>
      <c r="H189" s="184">
        <v>155785.33439999999</v>
      </c>
      <c r="I189" s="184">
        <v>158901.041088</v>
      </c>
      <c r="J189" s="149" t="s">
        <v>162</v>
      </c>
      <c r="K189" s="111"/>
      <c r="L189" s="112"/>
      <c r="M189" s="112"/>
      <c r="N189" s="112"/>
      <c r="O189" s="112"/>
      <c r="P189" s="112"/>
      <c r="Q189" s="112"/>
    </row>
    <row r="190" spans="1:17" s="34" customFormat="1" ht="12" hidden="1" customHeight="1">
      <c r="A190" s="80">
        <v>106</v>
      </c>
      <c r="B190" s="185" t="s">
        <v>163</v>
      </c>
      <c r="C190" s="184"/>
      <c r="D190" s="184">
        <v>0</v>
      </c>
      <c r="E190" s="184">
        <v>0</v>
      </c>
      <c r="F190" s="184">
        <v>0</v>
      </c>
      <c r="G190" s="184">
        <v>0</v>
      </c>
      <c r="H190" s="184">
        <v>0</v>
      </c>
      <c r="I190" s="184">
        <v>0</v>
      </c>
      <c r="J190" s="149"/>
      <c r="K190" s="111"/>
      <c r="L190" s="112"/>
      <c r="M190" s="112"/>
      <c r="N190" s="112"/>
      <c r="O190" s="112"/>
      <c r="P190" s="112"/>
      <c r="Q190" s="112"/>
    </row>
    <row r="191" spans="1:17" s="34" customFormat="1" ht="12" customHeight="1">
      <c r="A191" s="80">
        <v>107</v>
      </c>
      <c r="B191" s="185" t="s">
        <v>164</v>
      </c>
      <c r="C191" s="184"/>
      <c r="D191" s="184">
        <v>27083.333333333299</v>
      </c>
      <c r="E191" s="184">
        <v>52000</v>
      </c>
      <c r="F191" s="184">
        <v>53040</v>
      </c>
      <c r="G191" s="184">
        <v>54100.800000000003</v>
      </c>
      <c r="H191" s="184">
        <v>55182.815999999999</v>
      </c>
      <c r="I191" s="184">
        <v>56286.472320000001</v>
      </c>
      <c r="J191" s="149" t="s">
        <v>162</v>
      </c>
      <c r="K191" s="111"/>
      <c r="L191" s="112"/>
      <c r="M191" s="112"/>
      <c r="N191" s="112"/>
      <c r="O191" s="112"/>
      <c r="P191" s="112"/>
      <c r="Q191" s="112"/>
    </row>
    <row r="192" spans="1:17" s="34" customFormat="1" ht="12" hidden="1" customHeight="1">
      <c r="A192" s="80">
        <v>108</v>
      </c>
      <c r="B192" s="185" t="s">
        <v>165</v>
      </c>
      <c r="C192" s="184"/>
      <c r="D192" s="184">
        <v>0</v>
      </c>
      <c r="E192" s="184">
        <v>0</v>
      </c>
      <c r="F192" s="184">
        <v>0</v>
      </c>
      <c r="G192" s="184">
        <v>0</v>
      </c>
      <c r="H192" s="184">
        <v>0</v>
      </c>
      <c r="I192" s="184">
        <v>0</v>
      </c>
      <c r="J192" s="149"/>
      <c r="K192" s="111"/>
      <c r="L192" s="112"/>
      <c r="M192" s="112"/>
      <c r="N192" s="112"/>
      <c r="O192" s="112"/>
      <c r="P192" s="112"/>
      <c r="Q192" s="112"/>
    </row>
    <row r="193" spans="1:17" s="34" customFormat="1" ht="12" hidden="1" customHeight="1">
      <c r="A193" s="80">
        <v>110</v>
      </c>
      <c r="B193" s="185" t="s">
        <v>166</v>
      </c>
      <c r="C193" s="184"/>
      <c r="D193" s="184">
        <v>0</v>
      </c>
      <c r="E193" s="184">
        <v>0</v>
      </c>
      <c r="F193" s="184">
        <v>0</v>
      </c>
      <c r="G193" s="184">
        <v>0</v>
      </c>
      <c r="H193" s="184">
        <v>0</v>
      </c>
      <c r="I193" s="184">
        <v>0</v>
      </c>
      <c r="J193" s="149"/>
      <c r="K193" s="111"/>
      <c r="L193" s="112"/>
      <c r="M193" s="112"/>
      <c r="N193" s="112"/>
      <c r="O193" s="112"/>
      <c r="P193" s="112"/>
      <c r="Q193" s="112"/>
    </row>
    <row r="194" spans="1:17" s="34" customFormat="1" ht="12" hidden="1" customHeight="1">
      <c r="A194" s="80">
        <v>112</v>
      </c>
      <c r="B194" s="185" t="s">
        <v>167</v>
      </c>
      <c r="C194" s="184"/>
      <c r="D194" s="184">
        <v>0</v>
      </c>
      <c r="E194" s="184">
        <v>0</v>
      </c>
      <c r="F194" s="184">
        <v>0</v>
      </c>
      <c r="G194" s="184">
        <v>0</v>
      </c>
      <c r="H194" s="184">
        <v>0</v>
      </c>
      <c r="I194" s="184">
        <v>0</v>
      </c>
      <c r="J194" s="149"/>
      <c r="K194" s="111"/>
      <c r="L194" s="112"/>
      <c r="M194" s="112"/>
      <c r="N194" s="112"/>
      <c r="O194" s="112"/>
      <c r="P194" s="112"/>
      <c r="Q194" s="112"/>
    </row>
    <row r="195" spans="1:17" s="34" customFormat="1" ht="12" hidden="1" customHeight="1">
      <c r="A195" s="80">
        <v>113</v>
      </c>
      <c r="B195" s="185" t="s">
        <v>168</v>
      </c>
      <c r="C195" s="184"/>
      <c r="D195" s="184">
        <v>0</v>
      </c>
      <c r="E195" s="184">
        <v>0</v>
      </c>
      <c r="F195" s="184">
        <v>0</v>
      </c>
      <c r="G195" s="184">
        <v>0</v>
      </c>
      <c r="H195" s="184">
        <v>0</v>
      </c>
      <c r="I195" s="184">
        <v>0</v>
      </c>
      <c r="J195" s="149"/>
      <c r="K195" s="111"/>
      <c r="L195" s="112"/>
      <c r="M195" s="112"/>
      <c r="N195" s="112"/>
      <c r="O195" s="112"/>
      <c r="P195" s="112"/>
      <c r="Q195" s="112"/>
    </row>
    <row r="196" spans="1:17" s="34" customFormat="1" ht="12" hidden="1" customHeight="1">
      <c r="A196" s="80">
        <v>114</v>
      </c>
      <c r="B196" s="185" t="s">
        <v>169</v>
      </c>
      <c r="C196" s="184"/>
      <c r="D196" s="184">
        <v>0</v>
      </c>
      <c r="E196" s="184">
        <v>0</v>
      </c>
      <c r="F196" s="184">
        <v>0</v>
      </c>
      <c r="G196" s="184">
        <v>0</v>
      </c>
      <c r="H196" s="184">
        <v>0</v>
      </c>
      <c r="I196" s="184">
        <v>0</v>
      </c>
      <c r="J196" s="149"/>
      <c r="K196" s="111"/>
      <c r="L196" s="112"/>
      <c r="M196" s="112"/>
      <c r="N196" s="112"/>
      <c r="O196" s="112"/>
      <c r="P196" s="112"/>
      <c r="Q196" s="112"/>
    </row>
    <row r="197" spans="1:17" s="34" customFormat="1" ht="12" hidden="1" customHeight="1">
      <c r="A197" s="80">
        <v>115</v>
      </c>
      <c r="B197" s="185" t="s">
        <v>170</v>
      </c>
      <c r="C197" s="184"/>
      <c r="D197" s="184">
        <v>0</v>
      </c>
      <c r="E197" s="184">
        <v>0</v>
      </c>
      <c r="F197" s="184">
        <v>0</v>
      </c>
      <c r="G197" s="184">
        <v>0</v>
      </c>
      <c r="H197" s="184">
        <v>0</v>
      </c>
      <c r="I197" s="184">
        <v>0</v>
      </c>
      <c r="J197" s="149"/>
      <c r="K197" s="111"/>
      <c r="L197" s="112"/>
      <c r="M197" s="112"/>
      <c r="N197" s="112"/>
      <c r="O197" s="112"/>
      <c r="P197" s="112"/>
      <c r="Q197" s="112"/>
    </row>
    <row r="198" spans="1:17" s="34" customFormat="1" ht="12" hidden="1" customHeight="1">
      <c r="A198" s="80">
        <v>120</v>
      </c>
      <c r="B198" s="185" t="s">
        <v>171</v>
      </c>
      <c r="C198" s="184"/>
      <c r="D198" s="184">
        <v>0</v>
      </c>
      <c r="E198" s="184">
        <v>0</v>
      </c>
      <c r="F198" s="184">
        <v>0</v>
      </c>
      <c r="G198" s="184">
        <v>0</v>
      </c>
      <c r="H198" s="184">
        <v>0</v>
      </c>
      <c r="I198" s="184">
        <v>0</v>
      </c>
      <c r="J198" s="149"/>
      <c r="K198" s="111"/>
      <c r="L198" s="112"/>
      <c r="M198" s="112"/>
      <c r="N198" s="112"/>
      <c r="O198" s="112"/>
      <c r="P198" s="112"/>
      <c r="Q198" s="112"/>
    </row>
    <row r="199" spans="1:17" s="34" customFormat="1" ht="12" hidden="1" customHeight="1">
      <c r="A199" s="80">
        <v>121</v>
      </c>
      <c r="B199" s="185" t="s">
        <v>172</v>
      </c>
      <c r="C199" s="184"/>
      <c r="D199" s="184">
        <v>0</v>
      </c>
      <c r="E199" s="184">
        <v>0</v>
      </c>
      <c r="F199" s="184">
        <v>0</v>
      </c>
      <c r="G199" s="184">
        <v>0</v>
      </c>
      <c r="H199" s="184">
        <v>0</v>
      </c>
      <c r="I199" s="184">
        <v>0</v>
      </c>
      <c r="J199" s="149"/>
      <c r="K199" s="111"/>
      <c r="L199" s="112"/>
      <c r="M199" s="112"/>
      <c r="N199" s="112"/>
      <c r="O199" s="112"/>
      <c r="P199" s="112"/>
      <c r="Q199" s="112"/>
    </row>
    <row r="200" spans="1:17" s="34" customFormat="1" ht="12" hidden="1" customHeight="1">
      <c r="A200" s="80">
        <v>122</v>
      </c>
      <c r="B200" s="185" t="s">
        <v>173</v>
      </c>
      <c r="C200" s="184"/>
      <c r="D200" s="184">
        <v>0</v>
      </c>
      <c r="E200" s="184">
        <v>0</v>
      </c>
      <c r="F200" s="184">
        <v>0</v>
      </c>
      <c r="G200" s="184">
        <v>0</v>
      </c>
      <c r="H200" s="184">
        <v>0</v>
      </c>
      <c r="I200" s="184">
        <v>0</v>
      </c>
      <c r="J200" s="149"/>
      <c r="K200" s="111"/>
      <c r="L200" s="112"/>
      <c r="M200" s="112"/>
      <c r="N200" s="112"/>
      <c r="O200" s="112"/>
      <c r="P200" s="112"/>
      <c r="Q200" s="112"/>
    </row>
    <row r="201" spans="1:17" s="34" customFormat="1" ht="12" hidden="1" customHeight="1">
      <c r="A201" s="80">
        <v>123</v>
      </c>
      <c r="B201" s="185" t="s">
        <v>174</v>
      </c>
      <c r="C201" s="184"/>
      <c r="D201" s="184">
        <v>0</v>
      </c>
      <c r="E201" s="184">
        <v>0</v>
      </c>
      <c r="F201" s="184">
        <v>0</v>
      </c>
      <c r="G201" s="184">
        <v>0</v>
      </c>
      <c r="H201" s="184">
        <v>0</v>
      </c>
      <c r="I201" s="184">
        <v>0</v>
      </c>
      <c r="J201" s="149"/>
      <c r="K201" s="111"/>
      <c r="L201" s="112"/>
      <c r="M201" s="112"/>
      <c r="N201" s="112"/>
      <c r="O201" s="112"/>
      <c r="P201" s="112"/>
      <c r="Q201" s="112"/>
    </row>
    <row r="202" spans="1:17" s="34" customFormat="1" ht="12" hidden="1" customHeight="1">
      <c r="A202" s="80">
        <v>124</v>
      </c>
      <c r="B202" s="185" t="s">
        <v>175</v>
      </c>
      <c r="C202" s="184"/>
      <c r="D202" s="184">
        <v>0</v>
      </c>
      <c r="E202" s="184">
        <v>0</v>
      </c>
      <c r="F202" s="184">
        <v>0</v>
      </c>
      <c r="G202" s="184">
        <v>0</v>
      </c>
      <c r="H202" s="184">
        <v>0</v>
      </c>
      <c r="I202" s="184">
        <v>0</v>
      </c>
      <c r="J202" s="149"/>
      <c r="K202" s="111"/>
      <c r="L202" s="112"/>
      <c r="M202" s="112"/>
      <c r="N202" s="112"/>
      <c r="O202" s="112"/>
      <c r="P202" s="112"/>
      <c r="Q202" s="112"/>
    </row>
    <row r="203" spans="1:17" s="34" customFormat="1" ht="12" hidden="1" customHeight="1">
      <c r="A203" s="80">
        <v>125</v>
      </c>
      <c r="B203" s="185" t="s">
        <v>176</v>
      </c>
      <c r="C203" s="184"/>
      <c r="D203" s="184">
        <v>0</v>
      </c>
      <c r="E203" s="184">
        <v>0</v>
      </c>
      <c r="F203" s="184">
        <v>0</v>
      </c>
      <c r="G203" s="184">
        <v>0</v>
      </c>
      <c r="H203" s="184">
        <v>0</v>
      </c>
      <c r="I203" s="184">
        <v>0</v>
      </c>
      <c r="J203" s="149"/>
      <c r="K203" s="111"/>
      <c r="L203" s="112"/>
      <c r="M203" s="112"/>
      <c r="N203" s="112"/>
      <c r="O203" s="112"/>
      <c r="P203" s="112"/>
      <c r="Q203" s="112"/>
    </row>
    <row r="204" spans="1:17" s="34" customFormat="1" ht="12" hidden="1" customHeight="1">
      <c r="A204" s="80">
        <v>126</v>
      </c>
      <c r="B204" s="185" t="s">
        <v>177</v>
      </c>
      <c r="C204" s="184"/>
      <c r="D204" s="184">
        <v>0</v>
      </c>
      <c r="E204" s="184">
        <v>0</v>
      </c>
      <c r="F204" s="184">
        <v>0</v>
      </c>
      <c r="G204" s="184">
        <v>0</v>
      </c>
      <c r="H204" s="184">
        <v>0</v>
      </c>
      <c r="I204" s="184">
        <v>0</v>
      </c>
      <c r="J204" s="149"/>
      <c r="K204" s="111"/>
      <c r="L204" s="112"/>
      <c r="M204" s="112"/>
      <c r="N204" s="112"/>
      <c r="O204" s="112"/>
      <c r="P204" s="112"/>
      <c r="Q204" s="112"/>
    </row>
    <row r="205" spans="1:17" s="34" customFormat="1" ht="12" hidden="1" customHeight="1">
      <c r="A205" s="80">
        <v>127</v>
      </c>
      <c r="B205" s="185" t="s">
        <v>178</v>
      </c>
      <c r="C205" s="184"/>
      <c r="D205" s="184">
        <v>0</v>
      </c>
      <c r="E205" s="184">
        <v>0</v>
      </c>
      <c r="F205" s="184">
        <v>0</v>
      </c>
      <c r="G205" s="184">
        <v>0</v>
      </c>
      <c r="H205" s="184">
        <v>0</v>
      </c>
      <c r="I205" s="184">
        <v>0</v>
      </c>
      <c r="J205" s="149"/>
      <c r="K205" s="111"/>
      <c r="L205" s="112"/>
      <c r="M205" s="112"/>
      <c r="N205" s="112"/>
      <c r="O205" s="112"/>
      <c r="P205" s="112"/>
      <c r="Q205" s="112"/>
    </row>
    <row r="206" spans="1:17" s="34" customFormat="1" ht="12" hidden="1" customHeight="1">
      <c r="A206" s="80">
        <v>128</v>
      </c>
      <c r="B206" s="185" t="s">
        <v>179</v>
      </c>
      <c r="C206" s="184"/>
      <c r="D206" s="184">
        <v>0</v>
      </c>
      <c r="E206" s="184">
        <v>0</v>
      </c>
      <c r="F206" s="184">
        <v>0</v>
      </c>
      <c r="G206" s="184">
        <v>0</v>
      </c>
      <c r="H206" s="184">
        <v>0</v>
      </c>
      <c r="I206" s="184">
        <v>0</v>
      </c>
      <c r="J206" s="149"/>
      <c r="K206" s="111"/>
      <c r="L206" s="112"/>
      <c r="M206" s="112"/>
      <c r="N206" s="112"/>
      <c r="O206" s="112"/>
      <c r="P206" s="112"/>
      <c r="Q206" s="112"/>
    </row>
    <row r="207" spans="1:17" s="34" customFormat="1" ht="12" hidden="1" customHeight="1">
      <c r="A207" s="80">
        <v>130</v>
      </c>
      <c r="B207" s="185" t="s">
        <v>180</v>
      </c>
      <c r="C207" s="184"/>
      <c r="D207" s="184">
        <v>0</v>
      </c>
      <c r="E207" s="184">
        <v>0</v>
      </c>
      <c r="F207" s="184">
        <v>0</v>
      </c>
      <c r="G207" s="184">
        <v>0</v>
      </c>
      <c r="H207" s="184">
        <v>0</v>
      </c>
      <c r="I207" s="184">
        <v>0</v>
      </c>
      <c r="J207" s="149"/>
      <c r="K207" s="111"/>
      <c r="L207" s="112"/>
      <c r="M207" s="112"/>
      <c r="N207" s="112"/>
      <c r="O207" s="112"/>
      <c r="P207" s="112"/>
      <c r="Q207" s="112"/>
    </row>
    <row r="208" spans="1:17" s="34" customFormat="1" ht="12" hidden="1" customHeight="1">
      <c r="A208" s="80">
        <v>131</v>
      </c>
      <c r="B208" s="185" t="s">
        <v>181</v>
      </c>
      <c r="C208" s="184"/>
      <c r="D208" s="184">
        <v>0</v>
      </c>
      <c r="E208" s="184">
        <v>0</v>
      </c>
      <c r="F208" s="184">
        <v>0</v>
      </c>
      <c r="G208" s="184">
        <v>0</v>
      </c>
      <c r="H208" s="184">
        <v>0</v>
      </c>
      <c r="I208" s="184">
        <v>0</v>
      </c>
      <c r="J208" s="149"/>
      <c r="K208" s="111"/>
      <c r="L208" s="112"/>
      <c r="M208" s="112"/>
      <c r="N208" s="112"/>
      <c r="O208" s="112"/>
      <c r="P208" s="112"/>
      <c r="Q208" s="112"/>
    </row>
    <row r="209" spans="1:17" s="34" customFormat="1" ht="12" hidden="1" customHeight="1">
      <c r="A209" s="80">
        <v>132</v>
      </c>
      <c r="B209" s="185" t="s">
        <v>182</v>
      </c>
      <c r="C209" s="184"/>
      <c r="D209" s="184">
        <v>0</v>
      </c>
      <c r="E209" s="184">
        <v>0</v>
      </c>
      <c r="F209" s="184">
        <v>0</v>
      </c>
      <c r="G209" s="184">
        <v>0</v>
      </c>
      <c r="H209" s="184">
        <v>0</v>
      </c>
      <c r="I209" s="184">
        <v>0</v>
      </c>
      <c r="J209" s="149"/>
      <c r="K209" s="111"/>
      <c r="L209" s="112"/>
      <c r="M209" s="112"/>
      <c r="N209" s="112"/>
      <c r="O209" s="112"/>
      <c r="P209" s="112"/>
      <c r="Q209" s="112"/>
    </row>
    <row r="210" spans="1:17" s="34" customFormat="1" ht="12" hidden="1" customHeight="1">
      <c r="A210" s="80">
        <v>133</v>
      </c>
      <c r="B210" s="185" t="s">
        <v>183</v>
      </c>
      <c r="C210" s="184"/>
      <c r="D210" s="184">
        <v>0</v>
      </c>
      <c r="E210" s="184">
        <v>0</v>
      </c>
      <c r="F210" s="184">
        <v>0</v>
      </c>
      <c r="G210" s="184">
        <v>0</v>
      </c>
      <c r="H210" s="184">
        <v>0</v>
      </c>
      <c r="I210" s="184">
        <v>0</v>
      </c>
      <c r="J210" s="149"/>
      <c r="K210" s="111"/>
      <c r="L210" s="112"/>
      <c r="M210" s="112"/>
      <c r="N210" s="112"/>
      <c r="O210" s="112"/>
      <c r="P210" s="112"/>
      <c r="Q210" s="112"/>
    </row>
    <row r="211" spans="1:17" s="34" customFormat="1" ht="12" hidden="1" customHeight="1">
      <c r="A211" s="80">
        <v>134</v>
      </c>
      <c r="B211" s="185" t="s">
        <v>184</v>
      </c>
      <c r="C211" s="184"/>
      <c r="D211" s="184">
        <v>0</v>
      </c>
      <c r="E211" s="184">
        <v>0</v>
      </c>
      <c r="F211" s="184">
        <v>0</v>
      </c>
      <c r="G211" s="184">
        <v>0</v>
      </c>
      <c r="H211" s="184">
        <v>0</v>
      </c>
      <c r="I211" s="184">
        <v>0</v>
      </c>
      <c r="J211" s="149"/>
      <c r="K211" s="111"/>
      <c r="L211" s="112"/>
      <c r="M211" s="112"/>
      <c r="N211" s="112"/>
      <c r="O211" s="112"/>
      <c r="P211" s="112"/>
      <c r="Q211" s="112"/>
    </row>
    <row r="212" spans="1:17" s="34" customFormat="1" ht="12" hidden="1" customHeight="1">
      <c r="A212" s="80">
        <v>135</v>
      </c>
      <c r="B212" s="185" t="s">
        <v>185</v>
      </c>
      <c r="C212" s="184"/>
      <c r="D212" s="184">
        <v>0</v>
      </c>
      <c r="E212" s="184">
        <v>0</v>
      </c>
      <c r="F212" s="184">
        <v>0</v>
      </c>
      <c r="G212" s="184">
        <v>0</v>
      </c>
      <c r="H212" s="184">
        <v>0</v>
      </c>
      <c r="I212" s="184">
        <v>0</v>
      </c>
      <c r="J212" s="149"/>
      <c r="K212" s="111"/>
      <c r="L212" s="112"/>
      <c r="M212" s="112"/>
      <c r="N212" s="112"/>
      <c r="O212" s="112"/>
      <c r="P212" s="112"/>
      <c r="Q212" s="112"/>
    </row>
    <row r="213" spans="1:17" s="34" customFormat="1" ht="12" hidden="1" customHeight="1">
      <c r="A213" s="80">
        <v>136</v>
      </c>
      <c r="B213" s="185" t="s">
        <v>186</v>
      </c>
      <c r="C213" s="184"/>
      <c r="D213" s="184">
        <v>0</v>
      </c>
      <c r="E213" s="184">
        <v>0</v>
      </c>
      <c r="F213" s="184">
        <v>0</v>
      </c>
      <c r="G213" s="184">
        <v>0</v>
      </c>
      <c r="H213" s="184">
        <v>0</v>
      </c>
      <c r="I213" s="184">
        <v>0</v>
      </c>
      <c r="J213" s="149"/>
      <c r="K213" s="111"/>
      <c r="L213" s="112"/>
      <c r="M213" s="112"/>
      <c r="N213" s="112"/>
      <c r="O213" s="112"/>
      <c r="P213" s="112"/>
      <c r="Q213" s="112"/>
    </row>
    <row r="214" spans="1:17" s="34" customFormat="1" ht="12" hidden="1" customHeight="1">
      <c r="A214" s="80">
        <v>137</v>
      </c>
      <c r="B214" s="185" t="s">
        <v>187</v>
      </c>
      <c r="C214" s="184"/>
      <c r="D214" s="184">
        <v>0</v>
      </c>
      <c r="E214" s="184">
        <v>0</v>
      </c>
      <c r="F214" s="184">
        <v>0</v>
      </c>
      <c r="G214" s="184">
        <v>0</v>
      </c>
      <c r="H214" s="184">
        <v>0</v>
      </c>
      <c r="I214" s="184">
        <v>0</v>
      </c>
      <c r="J214" s="149"/>
      <c r="K214" s="111"/>
      <c r="L214" s="112"/>
      <c r="M214" s="112"/>
      <c r="N214" s="112"/>
      <c r="O214" s="112"/>
      <c r="P214" s="112"/>
      <c r="Q214" s="112"/>
    </row>
    <row r="215" spans="1:17" s="34" customFormat="1" ht="12" hidden="1" customHeight="1">
      <c r="A215" s="80">
        <v>140</v>
      </c>
      <c r="B215" s="185" t="s">
        <v>188</v>
      </c>
      <c r="C215" s="184"/>
      <c r="D215" s="184">
        <v>0</v>
      </c>
      <c r="E215" s="184">
        <v>0</v>
      </c>
      <c r="F215" s="184">
        <v>0</v>
      </c>
      <c r="G215" s="184">
        <v>0</v>
      </c>
      <c r="H215" s="184">
        <v>0</v>
      </c>
      <c r="I215" s="184">
        <v>0</v>
      </c>
      <c r="J215" s="149"/>
      <c r="K215" s="111"/>
      <c r="L215" s="112"/>
      <c r="M215" s="112"/>
      <c r="N215" s="112"/>
      <c r="O215" s="112"/>
      <c r="P215" s="112"/>
      <c r="Q215" s="112"/>
    </row>
    <row r="216" spans="1:17" s="34" customFormat="1" ht="12" hidden="1" customHeight="1">
      <c r="A216" s="80">
        <v>141</v>
      </c>
      <c r="B216" s="185" t="s">
        <v>189</v>
      </c>
      <c r="C216" s="184"/>
      <c r="D216" s="184">
        <v>0</v>
      </c>
      <c r="E216" s="184">
        <v>0</v>
      </c>
      <c r="F216" s="184">
        <v>0</v>
      </c>
      <c r="G216" s="184">
        <v>0</v>
      </c>
      <c r="H216" s="184">
        <v>0</v>
      </c>
      <c r="I216" s="184">
        <v>0</v>
      </c>
      <c r="J216" s="149"/>
      <c r="K216" s="111"/>
      <c r="L216" s="112"/>
      <c r="M216" s="112"/>
      <c r="N216" s="112"/>
      <c r="O216" s="112"/>
      <c r="P216" s="112"/>
      <c r="Q216" s="112"/>
    </row>
    <row r="217" spans="1:17" s="34" customFormat="1" ht="12" hidden="1" customHeight="1">
      <c r="A217" s="80">
        <v>142</v>
      </c>
      <c r="B217" s="185" t="s">
        <v>190</v>
      </c>
      <c r="C217" s="184"/>
      <c r="D217" s="184">
        <v>0</v>
      </c>
      <c r="E217" s="184">
        <v>0</v>
      </c>
      <c r="F217" s="184">
        <v>0</v>
      </c>
      <c r="G217" s="184">
        <v>0</v>
      </c>
      <c r="H217" s="184">
        <v>0</v>
      </c>
      <c r="I217" s="184">
        <v>0</v>
      </c>
      <c r="J217" s="149"/>
      <c r="K217" s="111"/>
      <c r="L217" s="112"/>
      <c r="M217" s="112"/>
      <c r="N217" s="112"/>
      <c r="O217" s="112"/>
      <c r="P217" s="112"/>
      <c r="Q217" s="112"/>
    </row>
    <row r="218" spans="1:17" s="34" customFormat="1" ht="12" hidden="1" customHeight="1">
      <c r="A218" s="80">
        <v>143</v>
      </c>
      <c r="B218" s="185" t="s">
        <v>191</v>
      </c>
      <c r="C218" s="184"/>
      <c r="D218" s="184">
        <v>0</v>
      </c>
      <c r="E218" s="184">
        <v>0</v>
      </c>
      <c r="F218" s="184">
        <v>0</v>
      </c>
      <c r="G218" s="184">
        <v>0</v>
      </c>
      <c r="H218" s="184">
        <v>0</v>
      </c>
      <c r="I218" s="184">
        <v>0</v>
      </c>
      <c r="J218" s="149"/>
      <c r="K218" s="111"/>
      <c r="L218" s="112"/>
      <c r="M218" s="112"/>
      <c r="N218" s="112"/>
      <c r="O218" s="112"/>
      <c r="P218" s="112"/>
      <c r="Q218" s="112"/>
    </row>
    <row r="219" spans="1:17" s="34" customFormat="1" ht="12" hidden="1" customHeight="1">
      <c r="A219" s="80">
        <v>144</v>
      </c>
      <c r="B219" s="185" t="s">
        <v>192</v>
      </c>
      <c r="C219" s="184"/>
      <c r="D219" s="184">
        <v>0</v>
      </c>
      <c r="E219" s="184">
        <v>0</v>
      </c>
      <c r="F219" s="184">
        <v>0</v>
      </c>
      <c r="G219" s="184">
        <v>0</v>
      </c>
      <c r="H219" s="184">
        <v>0</v>
      </c>
      <c r="I219" s="184">
        <v>0</v>
      </c>
      <c r="J219" s="149"/>
      <c r="K219" s="111"/>
      <c r="L219" s="112"/>
      <c r="M219" s="112"/>
      <c r="N219" s="112"/>
      <c r="O219" s="112"/>
      <c r="P219" s="112"/>
      <c r="Q219" s="112"/>
    </row>
    <row r="220" spans="1:17" s="34" customFormat="1" ht="12" hidden="1" customHeight="1">
      <c r="A220" s="80">
        <v>145</v>
      </c>
      <c r="B220" s="185" t="s">
        <v>193</v>
      </c>
      <c r="C220" s="184"/>
      <c r="D220" s="184">
        <v>0</v>
      </c>
      <c r="E220" s="184">
        <v>0</v>
      </c>
      <c r="F220" s="184">
        <v>0</v>
      </c>
      <c r="G220" s="184">
        <v>0</v>
      </c>
      <c r="H220" s="184">
        <v>0</v>
      </c>
      <c r="I220" s="184">
        <v>0</v>
      </c>
      <c r="J220" s="149"/>
      <c r="K220" s="111"/>
      <c r="L220" s="112"/>
      <c r="M220" s="112"/>
      <c r="N220" s="112"/>
      <c r="O220" s="112"/>
      <c r="P220" s="112"/>
      <c r="Q220" s="112"/>
    </row>
    <row r="221" spans="1:17" s="34" customFormat="1" ht="12" hidden="1" customHeight="1">
      <c r="A221" s="80">
        <v>146</v>
      </c>
      <c r="B221" s="185" t="s">
        <v>194</v>
      </c>
      <c r="C221" s="184"/>
      <c r="D221" s="184">
        <v>0</v>
      </c>
      <c r="E221" s="184">
        <v>0</v>
      </c>
      <c r="F221" s="184">
        <v>0</v>
      </c>
      <c r="G221" s="184">
        <v>0</v>
      </c>
      <c r="H221" s="184">
        <v>0</v>
      </c>
      <c r="I221" s="184">
        <v>0</v>
      </c>
      <c r="J221" s="149"/>
      <c r="K221" s="111"/>
      <c r="L221" s="112"/>
      <c r="M221" s="112"/>
      <c r="N221" s="112"/>
      <c r="O221" s="112"/>
      <c r="P221" s="112"/>
      <c r="Q221" s="112"/>
    </row>
    <row r="222" spans="1:17" s="34" customFormat="1" ht="12" hidden="1" customHeight="1">
      <c r="A222" s="80">
        <v>147</v>
      </c>
      <c r="B222" s="185" t="s">
        <v>195</v>
      </c>
      <c r="C222" s="184"/>
      <c r="D222" s="184">
        <v>0</v>
      </c>
      <c r="E222" s="184">
        <v>0</v>
      </c>
      <c r="F222" s="184">
        <v>0</v>
      </c>
      <c r="G222" s="184">
        <v>0</v>
      </c>
      <c r="H222" s="184">
        <v>0</v>
      </c>
      <c r="I222" s="184">
        <v>0</v>
      </c>
      <c r="J222" s="149"/>
      <c r="K222" s="111"/>
      <c r="L222" s="112"/>
      <c r="M222" s="112"/>
      <c r="N222" s="112"/>
      <c r="O222" s="112"/>
      <c r="P222" s="112"/>
      <c r="Q222" s="112"/>
    </row>
    <row r="223" spans="1:17" s="34" customFormat="1" ht="12" hidden="1" customHeight="1">
      <c r="A223" s="80">
        <v>150</v>
      </c>
      <c r="B223" s="185" t="s">
        <v>196</v>
      </c>
      <c r="C223" s="184"/>
      <c r="D223" s="184">
        <v>0</v>
      </c>
      <c r="E223" s="184">
        <v>0</v>
      </c>
      <c r="F223" s="184">
        <v>0</v>
      </c>
      <c r="G223" s="184">
        <v>0</v>
      </c>
      <c r="H223" s="184">
        <v>0</v>
      </c>
      <c r="I223" s="184">
        <v>0</v>
      </c>
      <c r="J223" s="149"/>
      <c r="K223" s="111"/>
      <c r="L223" s="112"/>
      <c r="M223" s="112"/>
      <c r="N223" s="112"/>
      <c r="O223" s="112"/>
      <c r="P223" s="112"/>
      <c r="Q223" s="112"/>
    </row>
    <row r="224" spans="1:17" s="34" customFormat="1" ht="12" customHeight="1">
      <c r="A224" s="80">
        <v>151</v>
      </c>
      <c r="B224" s="185" t="s">
        <v>197</v>
      </c>
      <c r="C224" s="184"/>
      <c r="D224" s="184">
        <v>0</v>
      </c>
      <c r="E224" s="184">
        <v>0</v>
      </c>
      <c r="F224" s="184">
        <v>24000</v>
      </c>
      <c r="G224" s="184">
        <v>30600</v>
      </c>
      <c r="H224" s="184">
        <v>36000</v>
      </c>
      <c r="I224" s="184">
        <v>36720</v>
      </c>
      <c r="J224" s="149"/>
      <c r="K224" s="111"/>
      <c r="L224" s="112"/>
      <c r="M224" s="112"/>
      <c r="N224" s="112"/>
      <c r="O224" s="112"/>
      <c r="P224" s="112"/>
      <c r="Q224" s="112"/>
    </row>
    <row r="225" spans="1:17" s="34" customFormat="1" ht="12" hidden="1" customHeight="1">
      <c r="A225" s="80">
        <v>152</v>
      </c>
      <c r="B225" s="185" t="s">
        <v>198</v>
      </c>
      <c r="C225" s="184"/>
      <c r="D225" s="184">
        <v>0</v>
      </c>
      <c r="E225" s="184">
        <v>0</v>
      </c>
      <c r="F225" s="184">
        <v>0</v>
      </c>
      <c r="G225" s="184">
        <v>0</v>
      </c>
      <c r="H225" s="184">
        <v>0</v>
      </c>
      <c r="I225" s="184">
        <v>0</v>
      </c>
      <c r="J225" s="149"/>
      <c r="K225" s="111"/>
      <c r="L225" s="112"/>
      <c r="M225" s="112"/>
      <c r="N225" s="112"/>
      <c r="O225" s="112"/>
      <c r="P225" s="112"/>
      <c r="Q225" s="112"/>
    </row>
    <row r="226" spans="1:17" s="34" customFormat="1" ht="12" hidden="1" customHeight="1">
      <c r="A226" s="80">
        <v>153</v>
      </c>
      <c r="B226" s="185" t="s">
        <v>199</v>
      </c>
      <c r="C226" s="184"/>
      <c r="D226" s="184">
        <v>0</v>
      </c>
      <c r="E226" s="184">
        <v>0</v>
      </c>
      <c r="F226" s="184">
        <v>0</v>
      </c>
      <c r="G226" s="184">
        <v>0</v>
      </c>
      <c r="H226" s="184">
        <v>0</v>
      </c>
      <c r="I226" s="184">
        <v>0</v>
      </c>
      <c r="J226" s="149"/>
      <c r="K226" s="111"/>
      <c r="L226" s="112"/>
      <c r="M226" s="112"/>
      <c r="N226" s="112"/>
      <c r="O226" s="112"/>
      <c r="P226" s="112"/>
      <c r="Q226" s="112"/>
    </row>
    <row r="227" spans="1:17" s="34" customFormat="1" ht="12" hidden="1" customHeight="1">
      <c r="A227" s="80">
        <v>154</v>
      </c>
      <c r="B227" s="185" t="s">
        <v>200</v>
      </c>
      <c r="C227" s="184"/>
      <c r="D227" s="184">
        <v>0</v>
      </c>
      <c r="E227" s="184">
        <v>0</v>
      </c>
      <c r="F227" s="184">
        <v>0</v>
      </c>
      <c r="G227" s="184">
        <v>0</v>
      </c>
      <c r="H227" s="184">
        <v>0</v>
      </c>
      <c r="I227" s="184">
        <v>0</v>
      </c>
      <c r="J227" s="149"/>
      <c r="K227" s="111"/>
      <c r="L227" s="112"/>
      <c r="M227" s="112"/>
      <c r="N227" s="112"/>
      <c r="O227" s="112"/>
      <c r="P227" s="112"/>
      <c r="Q227" s="112"/>
    </row>
    <row r="228" spans="1:17" s="34" customFormat="1" ht="12" hidden="1" customHeight="1">
      <c r="A228" s="80">
        <v>155</v>
      </c>
      <c r="B228" s="185" t="s">
        <v>201</v>
      </c>
      <c r="C228" s="184"/>
      <c r="D228" s="184">
        <v>0</v>
      </c>
      <c r="E228" s="184">
        <v>0</v>
      </c>
      <c r="F228" s="184">
        <v>0</v>
      </c>
      <c r="G228" s="184">
        <v>0</v>
      </c>
      <c r="H228" s="184">
        <v>0</v>
      </c>
      <c r="I228" s="184">
        <v>0</v>
      </c>
      <c r="J228" s="149"/>
      <c r="K228" s="111"/>
      <c r="L228" s="112"/>
      <c r="M228" s="112"/>
      <c r="N228" s="112"/>
      <c r="O228" s="112"/>
      <c r="P228" s="112"/>
      <c r="Q228" s="112"/>
    </row>
    <row r="229" spans="1:17" s="34" customFormat="1" ht="12" hidden="1" customHeight="1">
      <c r="A229" s="80">
        <v>156</v>
      </c>
      <c r="B229" s="185" t="s">
        <v>202</v>
      </c>
      <c r="C229" s="184"/>
      <c r="D229" s="184">
        <v>0</v>
      </c>
      <c r="E229" s="184">
        <v>0</v>
      </c>
      <c r="F229" s="184">
        <v>0</v>
      </c>
      <c r="G229" s="184">
        <v>0</v>
      </c>
      <c r="H229" s="184">
        <v>0</v>
      </c>
      <c r="I229" s="184">
        <v>0</v>
      </c>
      <c r="J229" s="149"/>
      <c r="K229" s="111"/>
      <c r="L229" s="112"/>
      <c r="M229" s="112"/>
      <c r="N229" s="112"/>
      <c r="O229" s="112"/>
      <c r="P229" s="112"/>
      <c r="Q229" s="112"/>
    </row>
    <row r="230" spans="1:17" s="34" customFormat="1" ht="12" hidden="1" customHeight="1">
      <c r="A230" s="80">
        <v>157</v>
      </c>
      <c r="B230" s="185" t="s">
        <v>203</v>
      </c>
      <c r="C230" s="184"/>
      <c r="D230" s="184">
        <v>0</v>
      </c>
      <c r="E230" s="184">
        <v>0</v>
      </c>
      <c r="F230" s="184">
        <v>0</v>
      </c>
      <c r="G230" s="184">
        <v>0</v>
      </c>
      <c r="H230" s="184">
        <v>0</v>
      </c>
      <c r="I230" s="184">
        <v>0</v>
      </c>
      <c r="J230" s="149"/>
      <c r="K230" s="111"/>
      <c r="L230" s="112"/>
      <c r="M230" s="112"/>
      <c r="N230" s="112"/>
      <c r="O230" s="112"/>
      <c r="P230" s="112"/>
      <c r="Q230" s="112"/>
    </row>
    <row r="231" spans="1:17" s="34" customFormat="1" ht="12" hidden="1" customHeight="1">
      <c r="A231" s="80">
        <v>160</v>
      </c>
      <c r="B231" s="185" t="s">
        <v>204</v>
      </c>
      <c r="C231" s="184"/>
      <c r="D231" s="184">
        <v>0</v>
      </c>
      <c r="E231" s="184">
        <v>0</v>
      </c>
      <c r="F231" s="184">
        <v>0</v>
      </c>
      <c r="G231" s="184">
        <v>0</v>
      </c>
      <c r="H231" s="184">
        <v>0</v>
      </c>
      <c r="I231" s="184">
        <v>0</v>
      </c>
      <c r="J231" s="149"/>
      <c r="K231" s="111"/>
      <c r="L231" s="112"/>
      <c r="M231" s="112"/>
      <c r="N231" s="112"/>
      <c r="O231" s="112"/>
      <c r="P231" s="112"/>
      <c r="Q231" s="112"/>
    </row>
    <row r="232" spans="1:17" s="34" customFormat="1" ht="12" hidden="1" customHeight="1">
      <c r="A232" s="80">
        <v>161</v>
      </c>
      <c r="B232" s="185" t="s">
        <v>205</v>
      </c>
      <c r="C232" s="184"/>
      <c r="D232" s="184">
        <v>0</v>
      </c>
      <c r="E232" s="184">
        <v>0</v>
      </c>
      <c r="F232" s="184">
        <v>0</v>
      </c>
      <c r="G232" s="184">
        <v>0</v>
      </c>
      <c r="H232" s="184">
        <v>0</v>
      </c>
      <c r="I232" s="184">
        <v>0</v>
      </c>
      <c r="J232" s="149"/>
      <c r="K232" s="111"/>
      <c r="L232" s="112"/>
      <c r="M232" s="112"/>
      <c r="N232" s="112"/>
      <c r="O232" s="112"/>
      <c r="P232" s="112"/>
      <c r="Q232" s="112"/>
    </row>
    <row r="233" spans="1:17" s="34" customFormat="1" ht="12" hidden="1" customHeight="1">
      <c r="A233" s="80">
        <v>162</v>
      </c>
      <c r="B233" s="185" t="s">
        <v>206</v>
      </c>
      <c r="C233" s="184"/>
      <c r="D233" s="184">
        <v>0</v>
      </c>
      <c r="E233" s="184">
        <v>0</v>
      </c>
      <c r="F233" s="184">
        <v>0</v>
      </c>
      <c r="G233" s="184">
        <v>0</v>
      </c>
      <c r="H233" s="184">
        <v>0</v>
      </c>
      <c r="I233" s="184">
        <v>0</v>
      </c>
      <c r="J233" s="149"/>
      <c r="K233" s="111"/>
      <c r="L233" s="112"/>
      <c r="M233" s="112"/>
      <c r="N233" s="112"/>
      <c r="O233" s="112"/>
      <c r="P233" s="112"/>
      <c r="Q233" s="112"/>
    </row>
    <row r="234" spans="1:17" s="34" customFormat="1" ht="12" hidden="1" customHeight="1">
      <c r="A234" s="80">
        <v>163</v>
      </c>
      <c r="B234" s="185" t="s">
        <v>207</v>
      </c>
      <c r="C234" s="184"/>
      <c r="D234" s="184">
        <v>0</v>
      </c>
      <c r="E234" s="184">
        <v>0</v>
      </c>
      <c r="F234" s="184">
        <v>0</v>
      </c>
      <c r="G234" s="184">
        <v>0</v>
      </c>
      <c r="H234" s="184">
        <v>0</v>
      </c>
      <c r="I234" s="184">
        <v>0</v>
      </c>
      <c r="J234" s="149"/>
      <c r="K234" s="111"/>
      <c r="L234" s="112"/>
      <c r="M234" s="112"/>
      <c r="N234" s="112"/>
      <c r="O234" s="112"/>
      <c r="P234" s="112"/>
      <c r="Q234" s="112"/>
    </row>
    <row r="235" spans="1:17" s="34" customFormat="1" ht="12" hidden="1" customHeight="1">
      <c r="A235" s="80">
        <v>164</v>
      </c>
      <c r="B235" s="185" t="s">
        <v>208</v>
      </c>
      <c r="C235" s="184"/>
      <c r="D235" s="184">
        <v>0</v>
      </c>
      <c r="E235" s="184">
        <v>0</v>
      </c>
      <c r="F235" s="184">
        <v>0</v>
      </c>
      <c r="G235" s="184">
        <v>0</v>
      </c>
      <c r="H235" s="184">
        <v>0</v>
      </c>
      <c r="I235" s="184">
        <v>0</v>
      </c>
      <c r="J235" s="149"/>
      <c r="K235" s="111"/>
      <c r="L235" s="112"/>
      <c r="M235" s="112"/>
      <c r="N235" s="112"/>
      <c r="O235" s="112"/>
      <c r="P235" s="112"/>
      <c r="Q235" s="112"/>
    </row>
    <row r="236" spans="1:17" s="34" customFormat="1" ht="12" hidden="1" customHeight="1">
      <c r="A236" s="80">
        <v>165</v>
      </c>
      <c r="B236" s="185" t="s">
        <v>209</v>
      </c>
      <c r="C236" s="184"/>
      <c r="D236" s="184">
        <v>0</v>
      </c>
      <c r="E236" s="184">
        <v>0</v>
      </c>
      <c r="F236" s="184">
        <v>0</v>
      </c>
      <c r="G236" s="184">
        <v>0</v>
      </c>
      <c r="H236" s="184">
        <v>0</v>
      </c>
      <c r="I236" s="184">
        <v>0</v>
      </c>
      <c r="J236" s="149"/>
      <c r="K236" s="111"/>
      <c r="L236" s="112"/>
      <c r="M236" s="112"/>
      <c r="N236" s="112"/>
      <c r="O236" s="112"/>
      <c r="P236" s="112"/>
      <c r="Q236" s="112"/>
    </row>
    <row r="237" spans="1:17" s="34" customFormat="1" ht="12" hidden="1" customHeight="1">
      <c r="A237" s="80">
        <v>166</v>
      </c>
      <c r="B237" s="185" t="s">
        <v>210</v>
      </c>
      <c r="C237" s="184"/>
      <c r="D237" s="184">
        <v>0</v>
      </c>
      <c r="E237" s="184">
        <v>0</v>
      </c>
      <c r="F237" s="184">
        <v>0</v>
      </c>
      <c r="G237" s="184">
        <v>0</v>
      </c>
      <c r="H237" s="184">
        <v>0</v>
      </c>
      <c r="I237" s="184">
        <v>0</v>
      </c>
      <c r="J237" s="149"/>
      <c r="K237" s="111"/>
      <c r="L237" s="112"/>
      <c r="M237" s="112"/>
      <c r="N237" s="112"/>
      <c r="O237" s="112"/>
      <c r="P237" s="112"/>
      <c r="Q237" s="112"/>
    </row>
    <row r="238" spans="1:17" s="34" customFormat="1" ht="12" hidden="1" customHeight="1">
      <c r="A238" s="80">
        <v>167</v>
      </c>
      <c r="B238" s="185" t="s">
        <v>211</v>
      </c>
      <c r="C238" s="184"/>
      <c r="D238" s="184">
        <v>0</v>
      </c>
      <c r="E238" s="184">
        <v>0</v>
      </c>
      <c r="F238" s="184">
        <v>0</v>
      </c>
      <c r="G238" s="184">
        <v>0</v>
      </c>
      <c r="H238" s="184">
        <v>0</v>
      </c>
      <c r="I238" s="184">
        <v>0</v>
      </c>
      <c r="J238" s="149"/>
      <c r="K238" s="111"/>
      <c r="L238" s="112"/>
      <c r="M238" s="112"/>
      <c r="N238" s="112"/>
      <c r="O238" s="112"/>
      <c r="P238" s="112"/>
      <c r="Q238" s="112"/>
    </row>
    <row r="239" spans="1:17" s="34" customFormat="1" ht="12" hidden="1" customHeight="1">
      <c r="A239" s="80">
        <v>199</v>
      </c>
      <c r="B239" s="185" t="s">
        <v>212</v>
      </c>
      <c r="C239" s="184"/>
      <c r="D239" s="184">
        <v>0</v>
      </c>
      <c r="E239" s="184">
        <v>0</v>
      </c>
      <c r="F239" s="184">
        <v>0</v>
      </c>
      <c r="G239" s="184">
        <v>0</v>
      </c>
      <c r="H239" s="184">
        <v>0</v>
      </c>
      <c r="I239" s="184">
        <v>0</v>
      </c>
      <c r="J239" s="149"/>
      <c r="K239" s="111"/>
      <c r="L239" s="112"/>
      <c r="M239" s="112"/>
      <c r="N239" s="112"/>
      <c r="O239" s="112"/>
      <c r="P239" s="112"/>
      <c r="Q239" s="112"/>
    </row>
    <row r="240" spans="1:17" s="34" customFormat="1" hidden="1">
      <c r="A240" s="80"/>
      <c r="B240" s="185"/>
      <c r="C240" s="184"/>
      <c r="D240" s="184"/>
      <c r="E240" s="184"/>
      <c r="F240" s="184"/>
      <c r="G240" s="184"/>
      <c r="H240" s="184"/>
      <c r="I240" s="184"/>
      <c r="J240" s="149"/>
      <c r="K240" s="111"/>
      <c r="L240" s="112"/>
      <c r="M240" s="112"/>
      <c r="N240" s="112"/>
      <c r="O240" s="112"/>
      <c r="P240" s="112"/>
      <c r="Q240" s="112"/>
    </row>
    <row r="241" spans="1:17" s="34" customFormat="1" ht="12" customHeight="1">
      <c r="A241" s="183"/>
      <c r="B241" s="48" t="s">
        <v>213</v>
      </c>
      <c r="C241" s="187">
        <f t="shared" ref="C241:I241" si="43">SUM(C183:C240)</f>
        <v>0</v>
      </c>
      <c r="D241" s="187">
        <f t="shared" si="43"/>
        <v>137708.33333333331</v>
      </c>
      <c r="E241" s="187">
        <f t="shared" si="43"/>
        <v>827120</v>
      </c>
      <c r="F241" s="187">
        <f t="shared" si="43"/>
        <v>1049162.3999999999</v>
      </c>
      <c r="G241" s="187">
        <f t="shared" si="43"/>
        <v>1262785.648</v>
      </c>
      <c r="H241" s="187">
        <f t="shared" si="43"/>
        <v>1634329.3609600002</v>
      </c>
      <c r="I241" s="187">
        <f t="shared" si="43"/>
        <v>1831695.9481791998</v>
      </c>
      <c r="J241" s="149"/>
      <c r="K241" s="111"/>
      <c r="L241" s="112"/>
      <c r="M241" s="112"/>
      <c r="N241" s="112"/>
      <c r="O241" s="112"/>
      <c r="P241" s="112"/>
      <c r="Q241" s="112"/>
    </row>
    <row r="242" spans="1:17" s="34" customFormat="1" ht="12" customHeight="1">
      <c r="A242" s="183"/>
      <c r="B242" s="48"/>
      <c r="C242" s="184"/>
      <c r="D242" s="184"/>
      <c r="E242" s="184"/>
      <c r="F242" s="184"/>
      <c r="G242" s="184"/>
      <c r="H242" s="184"/>
      <c r="I242" s="184"/>
      <c r="J242" s="149"/>
      <c r="K242" s="111"/>
      <c r="L242" s="112"/>
      <c r="M242" s="112"/>
      <c r="N242" s="112"/>
      <c r="O242" s="112"/>
      <c r="P242" s="112"/>
      <c r="Q242" s="112"/>
    </row>
    <row r="243" spans="1:17" s="34" customFormat="1" ht="12" customHeight="1">
      <c r="A243" s="48" t="s">
        <v>37</v>
      </c>
      <c r="B243" s="111"/>
      <c r="C243" s="184"/>
      <c r="D243" s="184"/>
      <c r="E243" s="184"/>
      <c r="F243" s="184"/>
      <c r="G243" s="184"/>
      <c r="H243" s="184"/>
      <c r="I243" s="184"/>
      <c r="J243" s="149"/>
      <c r="K243" s="111"/>
      <c r="L243" s="112"/>
      <c r="M243" s="112"/>
      <c r="N243" s="112"/>
      <c r="O243" s="112"/>
      <c r="P243" s="112"/>
      <c r="Q243" s="112"/>
    </row>
    <row r="244" spans="1:17" s="34" customFormat="1" ht="12" hidden="1" customHeight="1">
      <c r="A244" s="80" t="s">
        <v>81</v>
      </c>
      <c r="B244" s="185"/>
      <c r="C244" s="184"/>
      <c r="D244" s="184"/>
      <c r="E244" s="184"/>
      <c r="F244" s="184"/>
      <c r="G244" s="184"/>
      <c r="H244" s="184"/>
      <c r="I244" s="184"/>
      <c r="J244" s="149"/>
      <c r="K244" s="111"/>
      <c r="L244" s="112"/>
      <c r="M244" s="112"/>
      <c r="N244" s="112"/>
      <c r="O244" s="112"/>
      <c r="P244" s="112"/>
      <c r="Q244" s="112"/>
    </row>
    <row r="245" spans="1:17" s="34" customFormat="1" ht="12" customHeight="1">
      <c r="A245" s="80">
        <v>210</v>
      </c>
      <c r="B245" s="185" t="s">
        <v>214</v>
      </c>
      <c r="C245" s="184"/>
      <c r="D245" s="184">
        <v>12512.5</v>
      </c>
      <c r="E245" s="184">
        <v>107493.75</v>
      </c>
      <c r="F245" s="184">
        <v>142966.6875</v>
      </c>
      <c r="G245" s="184">
        <v>189618.97500000001</v>
      </c>
      <c r="H245" s="184">
        <v>248874.90468750001</v>
      </c>
      <c r="I245" s="184">
        <v>296161.13657812501</v>
      </c>
      <c r="J245" s="149"/>
      <c r="K245" s="111"/>
      <c r="L245" s="112"/>
      <c r="M245" s="112"/>
      <c r="N245" s="112"/>
      <c r="O245" s="112"/>
      <c r="P245" s="112"/>
      <c r="Q245" s="112"/>
    </row>
    <row r="246" spans="1:17" s="34" customFormat="1" ht="12" customHeight="1">
      <c r="A246" s="80">
        <v>220</v>
      </c>
      <c r="B246" s="185" t="s">
        <v>215</v>
      </c>
      <c r="C246" s="184"/>
      <c r="D246" s="184">
        <v>5580</v>
      </c>
      <c r="E246" s="184">
        <v>13337.44</v>
      </c>
      <c r="F246" s="184">
        <v>13604.1888</v>
      </c>
      <c r="G246" s="184">
        <v>13876.272575999999</v>
      </c>
      <c r="H246" s="184">
        <v>14153.798027520001</v>
      </c>
      <c r="I246" s="184">
        <v>14436.8739880704</v>
      </c>
      <c r="J246" s="149" t="s">
        <v>216</v>
      </c>
      <c r="K246" s="111"/>
      <c r="L246" s="112"/>
      <c r="M246" s="112"/>
      <c r="N246" s="112"/>
      <c r="O246" s="112"/>
      <c r="P246" s="112"/>
      <c r="Q246" s="112"/>
    </row>
    <row r="247" spans="1:17" s="34" customFormat="1" ht="12" customHeight="1">
      <c r="A247" s="80">
        <v>230</v>
      </c>
      <c r="B247" s="185" t="s">
        <v>217</v>
      </c>
      <c r="C247" s="184"/>
      <c r="D247" s="184">
        <v>7394.7916666666697</v>
      </c>
      <c r="E247" s="184">
        <v>94860</v>
      </c>
      <c r="F247" s="184">
        <v>124889.7</v>
      </c>
      <c r="G247" s="184">
        <v>156298.09400000001</v>
      </c>
      <c r="H247" s="184">
        <v>212356.55588</v>
      </c>
      <c r="I247" s="184">
        <v>242129.08699760001</v>
      </c>
      <c r="J247" s="149" t="s">
        <v>218</v>
      </c>
      <c r="K247" s="111"/>
      <c r="L247" s="112"/>
      <c r="M247" s="112"/>
      <c r="N247" s="112"/>
      <c r="O247" s="112"/>
      <c r="P247" s="112"/>
      <c r="Q247" s="112"/>
    </row>
    <row r="248" spans="1:17" s="34" customFormat="1" ht="12" customHeight="1">
      <c r="A248" s="80">
        <v>240</v>
      </c>
      <c r="B248" s="185" t="s">
        <v>219</v>
      </c>
      <c r="C248" s="184"/>
      <c r="D248" s="184">
        <v>1996.7708333333301</v>
      </c>
      <c r="E248" s="184">
        <v>11993.24</v>
      </c>
      <c r="F248" s="184">
        <v>15212.854799999999</v>
      </c>
      <c r="G248" s="184">
        <v>18310.391896000001</v>
      </c>
      <c r="H248" s="184">
        <v>23697.77573392</v>
      </c>
      <c r="I248" s="184">
        <v>26559.591248598401</v>
      </c>
      <c r="J248" s="149" t="s">
        <v>220</v>
      </c>
      <c r="K248" s="111"/>
      <c r="L248" s="112"/>
      <c r="M248" s="112"/>
      <c r="N248" s="112"/>
      <c r="O248" s="112"/>
      <c r="P248" s="112"/>
      <c r="Q248" s="112"/>
    </row>
    <row r="249" spans="1:17" s="34" customFormat="1" ht="12" customHeight="1">
      <c r="A249" s="80">
        <v>260</v>
      </c>
      <c r="B249" s="185" t="s">
        <v>221</v>
      </c>
      <c r="C249" s="184"/>
      <c r="D249" s="184">
        <v>4947.6083333333299</v>
      </c>
      <c r="E249" s="184">
        <v>583.02719999999999</v>
      </c>
      <c r="F249" s="184">
        <v>27628.842240000002</v>
      </c>
      <c r="G249" s="184">
        <v>33357.098284799999</v>
      </c>
      <c r="H249" s="184">
        <v>41878.453850496</v>
      </c>
      <c r="I249" s="184">
        <v>46787.846127505902</v>
      </c>
      <c r="J249" s="149" t="s">
        <v>222</v>
      </c>
      <c r="K249" s="111"/>
      <c r="L249" s="112"/>
      <c r="M249" s="112"/>
      <c r="N249" s="112"/>
      <c r="O249" s="112"/>
      <c r="P249" s="112"/>
      <c r="Q249" s="112"/>
    </row>
    <row r="250" spans="1:17" s="34" customFormat="1" ht="12" customHeight="1">
      <c r="A250" s="80">
        <v>270</v>
      </c>
      <c r="B250" s="185" t="s">
        <v>223</v>
      </c>
      <c r="C250" s="184"/>
      <c r="D250" s="184">
        <v>493.879166666667</v>
      </c>
      <c r="E250" s="184">
        <v>3530.0880000000002</v>
      </c>
      <c r="F250" s="184">
        <v>4528.1697599999998</v>
      </c>
      <c r="G250" s="184">
        <v>5479.8971552000003</v>
      </c>
      <c r="H250" s="184">
        <v>6860.6382983040003</v>
      </c>
      <c r="I250" s="184">
        <v>7645.67106427008</v>
      </c>
      <c r="J250" s="149"/>
      <c r="K250" s="111"/>
      <c r="L250" s="112"/>
      <c r="M250" s="112"/>
      <c r="N250" s="112"/>
      <c r="O250" s="112"/>
      <c r="P250" s="112"/>
      <c r="Q250" s="112"/>
    </row>
    <row r="251" spans="1:17" s="34" customFormat="1" ht="12" hidden="1" customHeight="1">
      <c r="A251" s="80">
        <v>200</v>
      </c>
      <c r="B251" s="185" t="s">
        <v>224</v>
      </c>
      <c r="C251" s="184"/>
      <c r="D251" s="184"/>
      <c r="E251" s="184"/>
      <c r="F251" s="184"/>
      <c r="G251" s="184"/>
      <c r="H251" s="184"/>
      <c r="I251" s="184"/>
      <c r="J251" s="149"/>
      <c r="K251" s="111"/>
      <c r="L251" s="112"/>
      <c r="M251" s="112"/>
      <c r="N251" s="112"/>
      <c r="O251" s="112"/>
      <c r="P251" s="112"/>
      <c r="Q251" s="112"/>
    </row>
    <row r="252" spans="1:17" s="34" customFormat="1" ht="12" hidden="1" customHeight="1">
      <c r="A252" s="80">
        <v>230.1</v>
      </c>
      <c r="B252" s="185" t="s">
        <v>225</v>
      </c>
      <c r="C252" s="184"/>
      <c r="D252" s="184">
        <v>0</v>
      </c>
      <c r="E252" s="184">
        <v>0</v>
      </c>
      <c r="F252" s="184">
        <v>0</v>
      </c>
      <c r="G252" s="184">
        <v>0</v>
      </c>
      <c r="H252" s="184">
        <v>0</v>
      </c>
      <c r="I252" s="184">
        <v>0</v>
      </c>
      <c r="J252" s="149"/>
      <c r="K252" s="111"/>
      <c r="L252" s="112"/>
      <c r="M252" s="112"/>
      <c r="N252" s="112"/>
      <c r="O252" s="112"/>
      <c r="P252" s="112"/>
      <c r="Q252" s="112"/>
    </row>
    <row r="253" spans="1:17" s="34" customFormat="1" ht="12" hidden="1" customHeight="1">
      <c r="A253" s="80">
        <v>250</v>
      </c>
      <c r="B253" s="185" t="s">
        <v>226</v>
      </c>
      <c r="C253" s="184"/>
      <c r="D253" s="184">
        <v>0</v>
      </c>
      <c r="E253" s="184">
        <v>0</v>
      </c>
      <c r="F253" s="184">
        <v>0</v>
      </c>
      <c r="G253" s="184">
        <v>0</v>
      </c>
      <c r="H253" s="184">
        <v>0</v>
      </c>
      <c r="I253" s="184">
        <v>0</v>
      </c>
      <c r="J253" s="149"/>
      <c r="K253" s="111"/>
      <c r="L253" s="112"/>
      <c r="M253" s="112"/>
      <c r="N253" s="112"/>
      <c r="O253" s="112"/>
      <c r="P253" s="112"/>
      <c r="Q253" s="112"/>
    </row>
    <row r="254" spans="1:17" s="34" customFormat="1" ht="12" hidden="1" customHeight="1">
      <c r="A254" s="80">
        <v>280</v>
      </c>
      <c r="B254" s="185" t="s">
        <v>227</v>
      </c>
      <c r="C254" s="184"/>
      <c r="D254" s="184">
        <v>0</v>
      </c>
      <c r="E254" s="184">
        <v>0</v>
      </c>
      <c r="F254" s="184">
        <v>0</v>
      </c>
      <c r="G254" s="184">
        <v>0</v>
      </c>
      <c r="H254" s="184">
        <v>0</v>
      </c>
      <c r="I254" s="184">
        <v>0</v>
      </c>
      <c r="J254" s="149"/>
      <c r="K254" s="111"/>
      <c r="L254" s="112"/>
      <c r="M254" s="112"/>
      <c r="N254" s="112"/>
      <c r="O254" s="112"/>
      <c r="P254" s="112"/>
      <c r="Q254" s="112"/>
    </row>
    <row r="255" spans="1:17" s="34" customFormat="1" ht="12" hidden="1" customHeight="1">
      <c r="A255" s="80">
        <v>290</v>
      </c>
      <c r="B255" s="185" t="s">
        <v>228</v>
      </c>
      <c r="C255" s="184"/>
      <c r="D255" s="184">
        <v>0</v>
      </c>
      <c r="E255" s="184">
        <v>0</v>
      </c>
      <c r="F255" s="184">
        <v>0</v>
      </c>
      <c r="G255" s="184">
        <v>0</v>
      </c>
      <c r="H255" s="184">
        <v>0</v>
      </c>
      <c r="I255" s="184">
        <v>0</v>
      </c>
      <c r="J255" s="149"/>
      <c r="K255" s="111"/>
      <c r="L255" s="112"/>
      <c r="M255" s="112"/>
      <c r="N255" s="112"/>
      <c r="O255" s="112"/>
      <c r="P255" s="112"/>
      <c r="Q255" s="112"/>
    </row>
    <row r="256" spans="1:17" s="34" customFormat="1" ht="12" hidden="1" customHeight="1">
      <c r="A256" s="80"/>
      <c r="B256" s="185"/>
      <c r="C256" s="184"/>
      <c r="D256" s="184"/>
      <c r="E256" s="184"/>
      <c r="F256" s="184"/>
      <c r="G256" s="184"/>
      <c r="H256" s="184"/>
      <c r="I256" s="184"/>
      <c r="J256" s="149"/>
      <c r="K256" s="111"/>
      <c r="L256" s="112"/>
      <c r="M256" s="112"/>
      <c r="N256" s="112"/>
      <c r="O256" s="112"/>
      <c r="P256" s="112"/>
      <c r="Q256" s="112"/>
    </row>
    <row r="257" spans="1:17" s="35" customFormat="1" ht="12" customHeight="1">
      <c r="A257" s="183"/>
      <c r="B257" s="48" t="s">
        <v>229</v>
      </c>
      <c r="C257" s="187">
        <f t="shared" ref="C257:I257" si="44">SUM(C244:C256)</f>
        <v>0</v>
      </c>
      <c r="D257" s="187">
        <f t="shared" si="44"/>
        <v>32925.549999999996</v>
      </c>
      <c r="E257" s="187">
        <f t="shared" si="44"/>
        <v>231797.54519999999</v>
      </c>
      <c r="F257" s="187">
        <f t="shared" si="44"/>
        <v>328830.44310000003</v>
      </c>
      <c r="G257" s="187">
        <f t="shared" si="44"/>
        <v>416940.72891200002</v>
      </c>
      <c r="H257" s="187">
        <f t="shared" si="44"/>
        <v>547822.12647774001</v>
      </c>
      <c r="I257" s="187">
        <f t="shared" si="44"/>
        <v>633720.20600416977</v>
      </c>
      <c r="J257" s="170"/>
      <c r="K257" s="51"/>
      <c r="L257" s="172"/>
      <c r="M257" s="172"/>
      <c r="N257" s="172"/>
      <c r="O257" s="172"/>
      <c r="P257" s="172"/>
      <c r="Q257" s="172"/>
    </row>
    <row r="258" spans="1:17" s="34" customFormat="1" ht="12" customHeight="1">
      <c r="A258" s="183"/>
      <c r="B258" s="185"/>
      <c r="C258" s="184"/>
      <c r="D258" s="184"/>
      <c r="E258" s="184"/>
      <c r="F258" s="184"/>
      <c r="G258" s="184"/>
      <c r="H258" s="184"/>
      <c r="I258" s="184"/>
      <c r="J258" s="149"/>
      <c r="K258" s="111"/>
      <c r="L258" s="112"/>
      <c r="M258" s="112"/>
      <c r="N258" s="112"/>
      <c r="O258" s="112"/>
      <c r="P258" s="112"/>
      <c r="Q258" s="112"/>
    </row>
    <row r="259" spans="1:17" s="34" customFormat="1" ht="12" customHeight="1">
      <c r="A259" s="48" t="s">
        <v>38</v>
      </c>
      <c r="B259" s="111"/>
      <c r="C259" s="184"/>
      <c r="D259" s="184"/>
      <c r="E259" s="184"/>
      <c r="F259" s="184"/>
      <c r="G259" s="184"/>
      <c r="H259" s="184"/>
      <c r="I259" s="184"/>
      <c r="J259" s="149"/>
      <c r="K259" s="111"/>
      <c r="L259" s="112"/>
      <c r="M259" s="112"/>
      <c r="N259" s="112"/>
      <c r="O259" s="112"/>
      <c r="P259" s="112"/>
      <c r="Q259" s="112"/>
    </row>
    <row r="260" spans="1:17" s="34" customFormat="1" ht="12" hidden="1" customHeight="1">
      <c r="A260" s="80" t="s">
        <v>81</v>
      </c>
      <c r="B260" s="185"/>
      <c r="C260" s="184"/>
      <c r="D260" s="184"/>
      <c r="E260" s="184"/>
      <c r="F260" s="184"/>
      <c r="G260" s="184"/>
      <c r="H260" s="184"/>
      <c r="I260" s="184"/>
      <c r="J260" s="149"/>
      <c r="K260" s="111"/>
      <c r="L260" s="112"/>
      <c r="M260" s="112"/>
      <c r="N260" s="112"/>
      <c r="O260" s="112"/>
      <c r="P260" s="112"/>
      <c r="Q260" s="112"/>
    </row>
    <row r="261" spans="1:17" s="34" customFormat="1" ht="12" hidden="1" customHeight="1">
      <c r="A261" s="80">
        <v>300</v>
      </c>
      <c r="B261" s="185" t="s">
        <v>38</v>
      </c>
      <c r="C261" s="184"/>
      <c r="D261" s="184">
        <v>0</v>
      </c>
      <c r="E261" s="184">
        <v>0</v>
      </c>
      <c r="F261" s="184">
        <v>0</v>
      </c>
      <c r="G261" s="184">
        <v>0</v>
      </c>
      <c r="H261" s="184">
        <v>0</v>
      </c>
      <c r="I261" s="184">
        <v>0</v>
      </c>
      <c r="J261" s="149"/>
      <c r="K261" s="111"/>
      <c r="L261" s="112"/>
      <c r="M261" s="112"/>
      <c r="N261" s="112"/>
      <c r="O261" s="112"/>
      <c r="P261" s="112"/>
      <c r="Q261" s="112"/>
    </row>
    <row r="262" spans="1:17" s="34" customFormat="1" ht="12" customHeight="1">
      <c r="A262" s="80">
        <v>310</v>
      </c>
      <c r="B262" s="185" t="s">
        <v>230</v>
      </c>
      <c r="C262" s="184">
        <v>0</v>
      </c>
      <c r="D262" s="184">
        <v>6006</v>
      </c>
      <c r="E262" s="184">
        <v>14420.08</v>
      </c>
      <c r="F262" s="184">
        <v>16980.144</v>
      </c>
      <c r="G262" s="184">
        <v>20740.779756</v>
      </c>
      <c r="H262" s="184">
        <v>26641.053787680001</v>
      </c>
      <c r="I262" s="184">
        <v>30073.223525601599</v>
      </c>
      <c r="J262" s="149" t="s">
        <v>231</v>
      </c>
      <c r="K262" s="111"/>
      <c r="L262" s="112"/>
      <c r="M262" s="112"/>
      <c r="N262" s="112"/>
      <c r="O262" s="112"/>
      <c r="P262" s="112"/>
      <c r="Q262" s="112"/>
    </row>
    <row r="263" spans="1:17" s="34" customFormat="1" ht="12" customHeight="1">
      <c r="A263" s="80">
        <v>320</v>
      </c>
      <c r="B263" s="185" t="s">
        <v>232</v>
      </c>
      <c r="C263" s="184">
        <v>0</v>
      </c>
      <c r="D263" s="184">
        <v>250</v>
      </c>
      <c r="E263" s="184">
        <v>76400</v>
      </c>
      <c r="F263" s="184">
        <v>75480</v>
      </c>
      <c r="G263" s="184">
        <v>97797.6</v>
      </c>
      <c r="H263" s="184">
        <v>120977.712</v>
      </c>
      <c r="I263" s="184">
        <v>138551.31648000001</v>
      </c>
      <c r="J263" s="149" t="s">
        <v>233</v>
      </c>
      <c r="K263" s="111"/>
      <c r="L263" s="112"/>
      <c r="M263" s="112"/>
      <c r="N263" s="112"/>
      <c r="O263" s="112"/>
      <c r="P263" s="112"/>
      <c r="Q263" s="112"/>
    </row>
    <row r="264" spans="1:17" s="34" customFormat="1" ht="12" customHeight="1">
      <c r="A264" s="80">
        <v>330</v>
      </c>
      <c r="B264" s="185" t="s">
        <v>234</v>
      </c>
      <c r="C264" s="184">
        <v>0</v>
      </c>
      <c r="D264" s="184">
        <v>2995</v>
      </c>
      <c r="E264" s="184">
        <v>6000</v>
      </c>
      <c r="F264" s="184">
        <v>6000</v>
      </c>
      <c r="G264" s="184">
        <v>6000</v>
      </c>
      <c r="H264" s="184">
        <v>6000</v>
      </c>
      <c r="I264" s="184">
        <v>6000</v>
      </c>
      <c r="J264" s="149" t="s">
        <v>235</v>
      </c>
      <c r="K264" s="111"/>
      <c r="L264" s="112"/>
      <c r="M264" s="112"/>
      <c r="N264" s="112"/>
      <c r="O264" s="112"/>
      <c r="P264" s="112"/>
      <c r="Q264" s="112"/>
    </row>
    <row r="265" spans="1:17" s="34" customFormat="1" ht="12" customHeight="1">
      <c r="A265" s="80">
        <v>331</v>
      </c>
      <c r="B265" s="185" t="s">
        <v>236</v>
      </c>
      <c r="C265" s="184">
        <v>0</v>
      </c>
      <c r="D265" s="184">
        <v>7505</v>
      </c>
      <c r="E265" s="184">
        <v>875</v>
      </c>
      <c r="F265" s="184">
        <v>892.5</v>
      </c>
      <c r="G265" s="184">
        <v>910.35</v>
      </c>
      <c r="H265" s="184">
        <v>928.55700000000002</v>
      </c>
      <c r="I265" s="184">
        <v>947.12814000000003</v>
      </c>
      <c r="J265" s="149"/>
      <c r="K265" s="111"/>
      <c r="L265" s="112"/>
      <c r="M265" s="112"/>
      <c r="N265" s="112"/>
      <c r="O265" s="112"/>
      <c r="P265" s="112"/>
      <c r="Q265" s="112"/>
    </row>
    <row r="266" spans="1:17" s="34" customFormat="1" ht="12" hidden="1" customHeight="1">
      <c r="A266" s="80">
        <v>332</v>
      </c>
      <c r="B266" s="185" t="s">
        <v>237</v>
      </c>
      <c r="C266" s="184"/>
      <c r="D266" s="184">
        <v>0</v>
      </c>
      <c r="E266" s="184">
        <v>0</v>
      </c>
      <c r="F266" s="184">
        <v>0</v>
      </c>
      <c r="G266" s="184">
        <v>0</v>
      </c>
      <c r="H266" s="184">
        <v>0</v>
      </c>
      <c r="I266" s="184">
        <v>0</v>
      </c>
      <c r="J266" s="149"/>
      <c r="K266" s="111"/>
      <c r="L266" s="112"/>
      <c r="M266" s="112"/>
      <c r="N266" s="112"/>
      <c r="O266" s="112"/>
      <c r="P266" s="112"/>
      <c r="Q266" s="112"/>
    </row>
    <row r="267" spans="1:17" s="34" customFormat="1" ht="12" hidden="1" customHeight="1">
      <c r="A267" s="80">
        <v>333</v>
      </c>
      <c r="B267" s="185" t="s">
        <v>238</v>
      </c>
      <c r="C267" s="184"/>
      <c r="D267" s="184">
        <v>0</v>
      </c>
      <c r="E267" s="184">
        <v>0</v>
      </c>
      <c r="F267" s="184">
        <v>0</v>
      </c>
      <c r="G267" s="184">
        <v>0</v>
      </c>
      <c r="H267" s="184">
        <v>0</v>
      </c>
      <c r="I267" s="184">
        <v>0</v>
      </c>
      <c r="J267" s="149"/>
      <c r="K267" s="111"/>
      <c r="L267" s="112"/>
      <c r="M267" s="112"/>
      <c r="N267" s="112"/>
      <c r="O267" s="112"/>
      <c r="P267" s="112"/>
      <c r="Q267" s="112"/>
    </row>
    <row r="268" spans="1:17" s="34" customFormat="1" ht="12" hidden="1" customHeight="1">
      <c r="A268" s="80">
        <v>334</v>
      </c>
      <c r="B268" s="185" t="s">
        <v>239</v>
      </c>
      <c r="C268" s="184"/>
      <c r="D268" s="184">
        <v>0</v>
      </c>
      <c r="E268" s="184">
        <v>0</v>
      </c>
      <c r="F268" s="184">
        <v>0</v>
      </c>
      <c r="G268" s="184">
        <v>0</v>
      </c>
      <c r="H268" s="184">
        <v>0</v>
      </c>
      <c r="I268" s="184">
        <v>0</v>
      </c>
      <c r="J268" s="149"/>
      <c r="K268" s="111"/>
      <c r="L268" s="112"/>
      <c r="M268" s="112"/>
      <c r="N268" s="112"/>
      <c r="O268" s="112"/>
      <c r="P268" s="112"/>
      <c r="Q268" s="112"/>
    </row>
    <row r="269" spans="1:17" s="34" customFormat="1" ht="12" hidden="1" customHeight="1">
      <c r="A269" s="80">
        <v>335</v>
      </c>
      <c r="B269" s="185" t="s">
        <v>240</v>
      </c>
      <c r="C269" s="184">
        <v>0</v>
      </c>
      <c r="D269" s="184">
        <v>0</v>
      </c>
      <c r="E269" s="184">
        <v>0</v>
      </c>
      <c r="F269" s="184">
        <v>0</v>
      </c>
      <c r="G269" s="184">
        <v>0</v>
      </c>
      <c r="H269" s="184">
        <v>0</v>
      </c>
      <c r="I269" s="184">
        <v>0</v>
      </c>
      <c r="J269" s="149"/>
      <c r="K269" s="111"/>
      <c r="L269" s="112"/>
      <c r="M269" s="112"/>
      <c r="N269" s="112"/>
      <c r="O269" s="112"/>
      <c r="P269" s="112"/>
      <c r="Q269" s="112"/>
    </row>
    <row r="270" spans="1:17" s="34" customFormat="1" ht="12" hidden="1" customHeight="1">
      <c r="A270" s="80">
        <v>336</v>
      </c>
      <c r="B270" s="185" t="s">
        <v>241</v>
      </c>
      <c r="C270" s="184"/>
      <c r="D270" s="184">
        <v>0</v>
      </c>
      <c r="E270" s="184">
        <v>0</v>
      </c>
      <c r="F270" s="184">
        <v>0</v>
      </c>
      <c r="G270" s="184">
        <v>0</v>
      </c>
      <c r="H270" s="184">
        <v>0</v>
      </c>
      <c r="I270" s="184">
        <v>0</v>
      </c>
      <c r="J270" s="149"/>
      <c r="K270" s="111"/>
      <c r="L270" s="112"/>
      <c r="M270" s="112"/>
      <c r="N270" s="112"/>
      <c r="O270" s="112"/>
      <c r="P270" s="112"/>
      <c r="Q270" s="112"/>
    </row>
    <row r="271" spans="1:17" s="34" customFormat="1" ht="12" hidden="1" customHeight="1">
      <c r="A271" s="80">
        <v>337</v>
      </c>
      <c r="B271" s="185" t="s">
        <v>242</v>
      </c>
      <c r="C271" s="184"/>
      <c r="D271" s="184">
        <v>0</v>
      </c>
      <c r="E271" s="184">
        <v>0</v>
      </c>
      <c r="F271" s="184">
        <v>0</v>
      </c>
      <c r="G271" s="184">
        <v>0</v>
      </c>
      <c r="H271" s="184">
        <v>0</v>
      </c>
      <c r="I271" s="184">
        <v>0</v>
      </c>
      <c r="J271" s="149"/>
      <c r="K271" s="111"/>
      <c r="L271" s="112"/>
      <c r="M271" s="112"/>
      <c r="N271" s="112"/>
      <c r="O271" s="112"/>
      <c r="P271" s="112"/>
      <c r="Q271" s="112"/>
    </row>
    <row r="272" spans="1:17" s="34" customFormat="1" ht="12" hidden="1" customHeight="1">
      <c r="A272" s="80">
        <v>338</v>
      </c>
      <c r="B272" s="185" t="s">
        <v>243</v>
      </c>
      <c r="C272" s="184"/>
      <c r="D272" s="184">
        <v>0</v>
      </c>
      <c r="E272" s="184">
        <v>0</v>
      </c>
      <c r="F272" s="184">
        <v>0</v>
      </c>
      <c r="G272" s="184">
        <v>0</v>
      </c>
      <c r="H272" s="184">
        <v>0</v>
      </c>
      <c r="I272" s="184">
        <v>0</v>
      </c>
      <c r="J272" s="149"/>
      <c r="K272" s="111"/>
      <c r="L272" s="112"/>
      <c r="M272" s="112"/>
      <c r="N272" s="112"/>
      <c r="O272" s="112"/>
      <c r="P272" s="112"/>
      <c r="Q272" s="112"/>
    </row>
    <row r="273" spans="1:17" s="34" customFormat="1" ht="12" customHeight="1">
      <c r="A273" s="80">
        <v>339</v>
      </c>
      <c r="B273" s="185" t="s">
        <v>244</v>
      </c>
      <c r="C273" s="184">
        <v>0</v>
      </c>
      <c r="D273" s="184">
        <v>0</v>
      </c>
      <c r="E273" s="184">
        <v>4500</v>
      </c>
      <c r="F273" s="184">
        <v>0</v>
      </c>
      <c r="G273" s="184">
        <v>0</v>
      </c>
      <c r="H273" s="184">
        <v>4500</v>
      </c>
      <c r="I273" s="184">
        <v>0</v>
      </c>
      <c r="J273" s="149" t="s">
        <v>245</v>
      </c>
      <c r="K273" s="111"/>
      <c r="L273" s="112"/>
      <c r="M273" s="112"/>
      <c r="N273" s="112"/>
      <c r="O273" s="112"/>
      <c r="P273" s="112"/>
      <c r="Q273" s="112"/>
    </row>
    <row r="274" spans="1:17" s="34" customFormat="1" ht="12" customHeight="1">
      <c r="A274" s="80">
        <v>340</v>
      </c>
      <c r="B274" s="185" t="s">
        <v>246</v>
      </c>
      <c r="C274" s="184">
        <v>0</v>
      </c>
      <c r="D274" s="184">
        <v>34000</v>
      </c>
      <c r="E274" s="184">
        <v>22000</v>
      </c>
      <c r="F274" s="184">
        <v>22440</v>
      </c>
      <c r="G274" s="184">
        <v>22888.799999999999</v>
      </c>
      <c r="H274" s="184">
        <v>23346.576000000001</v>
      </c>
      <c r="I274" s="184">
        <v>23813.507519999999</v>
      </c>
      <c r="J274" s="149" t="s">
        <v>247</v>
      </c>
      <c r="K274" s="111"/>
      <c r="L274" s="112"/>
      <c r="M274" s="112"/>
      <c r="N274" s="112"/>
      <c r="O274" s="112"/>
      <c r="P274" s="112"/>
      <c r="Q274" s="112"/>
    </row>
    <row r="275" spans="1:17" s="34" customFormat="1" ht="12" customHeight="1">
      <c r="A275" s="80">
        <v>340.1</v>
      </c>
      <c r="B275" s="185" t="s">
        <v>248</v>
      </c>
      <c r="C275" s="184"/>
      <c r="D275" s="184">
        <v>21000</v>
      </c>
      <c r="E275" s="184">
        <v>55000</v>
      </c>
      <c r="F275" s="184">
        <v>57750</v>
      </c>
      <c r="G275" s="184">
        <v>60637.5</v>
      </c>
      <c r="H275" s="184">
        <v>63669.375</v>
      </c>
      <c r="I275" s="184">
        <v>66852.84375</v>
      </c>
      <c r="J275" s="149"/>
      <c r="K275" s="111"/>
      <c r="L275" s="112"/>
      <c r="M275" s="112"/>
      <c r="N275" s="112"/>
      <c r="O275" s="112"/>
      <c r="P275" s="112"/>
      <c r="Q275" s="112"/>
    </row>
    <row r="276" spans="1:17" s="34" customFormat="1" ht="12" customHeight="1">
      <c r="A276" s="80">
        <v>345</v>
      </c>
      <c r="B276" s="185" t="s">
        <v>249</v>
      </c>
      <c r="C276" s="184">
        <v>0</v>
      </c>
      <c r="D276" s="184">
        <v>48400</v>
      </c>
      <c r="E276" s="184">
        <v>12920</v>
      </c>
      <c r="F276" s="184">
        <v>12140</v>
      </c>
      <c r="G276" s="184">
        <v>10282.799999999999</v>
      </c>
      <c r="H276" s="184">
        <v>10488.456</v>
      </c>
      <c r="I276" s="184">
        <v>10698.225119999999</v>
      </c>
      <c r="J276" s="149" t="s">
        <v>250</v>
      </c>
      <c r="K276" s="111"/>
      <c r="L276" s="112"/>
      <c r="M276" s="112"/>
      <c r="N276" s="112"/>
      <c r="O276" s="112"/>
      <c r="P276" s="112"/>
      <c r="Q276" s="112"/>
    </row>
    <row r="277" spans="1:17" s="34" customFormat="1" ht="12" customHeight="1">
      <c r="A277" s="80">
        <v>350</v>
      </c>
      <c r="B277" s="185" t="s">
        <v>251</v>
      </c>
      <c r="C277" s="184">
        <v>0</v>
      </c>
      <c r="D277" s="184">
        <v>1224</v>
      </c>
      <c r="E277" s="184">
        <v>0</v>
      </c>
      <c r="F277" s="184">
        <v>0</v>
      </c>
      <c r="G277" s="184">
        <v>0</v>
      </c>
      <c r="H277" s="184">
        <v>0</v>
      </c>
      <c r="I277" s="184">
        <v>0</v>
      </c>
      <c r="J277" s="149"/>
      <c r="K277" s="111"/>
      <c r="L277" s="112"/>
      <c r="M277" s="112"/>
      <c r="N277" s="112"/>
      <c r="O277" s="112"/>
      <c r="P277" s="112"/>
      <c r="Q277" s="112"/>
    </row>
    <row r="278" spans="1:17" s="34" customFormat="1" ht="12" customHeight="1">
      <c r="A278" s="80">
        <v>351</v>
      </c>
      <c r="B278" s="185" t="s">
        <v>252</v>
      </c>
      <c r="C278" s="184">
        <v>0</v>
      </c>
      <c r="D278" s="184">
        <v>0</v>
      </c>
      <c r="E278" s="184">
        <v>7500</v>
      </c>
      <c r="F278" s="184">
        <v>7650</v>
      </c>
      <c r="G278" s="184">
        <v>7803</v>
      </c>
      <c r="H278" s="184">
        <v>7959.06</v>
      </c>
      <c r="I278" s="184">
        <v>8118.2412000000004</v>
      </c>
      <c r="J278" s="149" t="s">
        <v>253</v>
      </c>
      <c r="K278" s="111"/>
      <c r="L278" s="112"/>
      <c r="M278" s="112"/>
      <c r="N278" s="112"/>
      <c r="O278" s="112"/>
      <c r="P278" s="112"/>
      <c r="Q278" s="112"/>
    </row>
    <row r="279" spans="1:17" s="34" customFormat="1" ht="12" customHeight="1">
      <c r="A279" s="80">
        <v>352</v>
      </c>
      <c r="B279" s="185" t="s">
        <v>254</v>
      </c>
      <c r="C279" s="184">
        <v>0</v>
      </c>
      <c r="D279" s="184">
        <v>408.06</v>
      </c>
      <c r="E279" s="184">
        <v>1416.2212</v>
      </c>
      <c r="F279" s="184">
        <v>1444.5456240000001</v>
      </c>
      <c r="G279" s="184">
        <v>1473.4365364800001</v>
      </c>
      <c r="H279" s="184">
        <v>1502.9052672096</v>
      </c>
      <c r="I279" s="184">
        <v>1532.9633725537899</v>
      </c>
      <c r="J279" s="149" t="s">
        <v>255</v>
      </c>
      <c r="K279" s="111"/>
      <c r="L279" s="112"/>
      <c r="M279" s="112"/>
      <c r="N279" s="112"/>
      <c r="O279" s="112"/>
      <c r="P279" s="112"/>
      <c r="Q279" s="112"/>
    </row>
    <row r="280" spans="1:17" s="34" customFormat="1" ht="12" hidden="1" customHeight="1">
      <c r="A280" s="80">
        <v>360</v>
      </c>
      <c r="B280" s="185" t="s">
        <v>256</v>
      </c>
      <c r="C280" s="184"/>
      <c r="D280" s="184">
        <v>0</v>
      </c>
      <c r="E280" s="184">
        <v>0</v>
      </c>
      <c r="F280" s="184">
        <v>0</v>
      </c>
      <c r="G280" s="184">
        <v>0</v>
      </c>
      <c r="H280" s="184">
        <v>0</v>
      </c>
      <c r="I280" s="184">
        <v>0</v>
      </c>
      <c r="J280" s="149"/>
      <c r="K280" s="111"/>
      <c r="L280" s="112"/>
      <c r="M280" s="112"/>
      <c r="N280" s="112"/>
      <c r="O280" s="112"/>
      <c r="P280" s="112"/>
      <c r="Q280" s="112"/>
    </row>
    <row r="281" spans="1:17" s="34" customFormat="1" ht="12" hidden="1" customHeight="1">
      <c r="A281" s="80"/>
      <c r="B281" s="185"/>
      <c r="C281" s="184"/>
      <c r="D281" s="184"/>
      <c r="E281" s="184"/>
      <c r="F281" s="184"/>
      <c r="G281" s="184"/>
      <c r="H281" s="184"/>
      <c r="I281" s="184"/>
      <c r="J281" s="149"/>
      <c r="K281" s="111"/>
      <c r="L281" s="112"/>
      <c r="M281" s="112"/>
      <c r="N281" s="112"/>
      <c r="O281" s="112"/>
      <c r="P281" s="112"/>
      <c r="Q281" s="112"/>
    </row>
    <row r="282" spans="1:17" s="35" customFormat="1" ht="12" customHeight="1">
      <c r="A282" s="183"/>
      <c r="B282" s="48" t="s">
        <v>257</v>
      </c>
      <c r="C282" s="187">
        <f t="shared" ref="C282:I282" si="45">SUM(C260:C281)</f>
        <v>0</v>
      </c>
      <c r="D282" s="187">
        <f t="shared" si="45"/>
        <v>121788.06</v>
      </c>
      <c r="E282" s="187">
        <f t="shared" si="45"/>
        <v>201031.30120000002</v>
      </c>
      <c r="F282" s="187">
        <f t="shared" si="45"/>
        <v>200777.18962399999</v>
      </c>
      <c r="G282" s="187">
        <f t="shared" si="45"/>
        <v>228534.26629248</v>
      </c>
      <c r="H282" s="187">
        <f t="shared" si="45"/>
        <v>266013.6950548896</v>
      </c>
      <c r="I282" s="187">
        <f t="shared" si="45"/>
        <v>286587.44910815539</v>
      </c>
      <c r="J282" s="170"/>
      <c r="K282" s="51"/>
      <c r="L282" s="172"/>
      <c r="M282" s="172"/>
      <c r="N282" s="172"/>
      <c r="O282" s="172"/>
      <c r="P282" s="172"/>
      <c r="Q282" s="172"/>
    </row>
    <row r="283" spans="1:17" s="34" customFormat="1" ht="12" customHeight="1">
      <c r="A283" s="183"/>
      <c r="B283" s="48"/>
      <c r="C283" s="184"/>
      <c r="D283" s="184"/>
      <c r="E283" s="184"/>
      <c r="F283" s="184"/>
      <c r="G283" s="184"/>
      <c r="H283" s="184"/>
      <c r="I283" s="184"/>
      <c r="J283" s="149"/>
      <c r="K283" s="111"/>
      <c r="L283" s="112"/>
      <c r="M283" s="112"/>
      <c r="N283" s="112"/>
      <c r="O283" s="112"/>
      <c r="P283" s="112"/>
      <c r="Q283" s="112"/>
    </row>
    <row r="284" spans="1:17" s="34" customFormat="1" ht="12" customHeight="1">
      <c r="A284" s="48" t="s">
        <v>39</v>
      </c>
      <c r="B284" s="111"/>
      <c r="C284" s="184"/>
      <c r="D284" s="184"/>
      <c r="E284" s="184"/>
      <c r="F284" s="184"/>
      <c r="G284" s="184"/>
      <c r="H284" s="184"/>
      <c r="I284" s="184"/>
      <c r="J284" s="149"/>
      <c r="K284" s="111"/>
      <c r="L284" s="112"/>
      <c r="M284" s="112"/>
      <c r="N284" s="112"/>
      <c r="O284" s="112"/>
      <c r="P284" s="112"/>
      <c r="Q284" s="112"/>
    </row>
    <row r="285" spans="1:17" s="34" customFormat="1" ht="12" hidden="1" customHeight="1">
      <c r="A285" s="80" t="s">
        <v>81</v>
      </c>
      <c r="B285" s="185"/>
      <c r="C285" s="184"/>
      <c r="D285" s="184"/>
      <c r="E285" s="184"/>
      <c r="F285" s="184"/>
      <c r="G285" s="184"/>
      <c r="H285" s="184"/>
      <c r="I285" s="184"/>
      <c r="J285" s="149"/>
      <c r="K285" s="111"/>
      <c r="L285" s="112"/>
      <c r="M285" s="112"/>
      <c r="N285" s="112"/>
      <c r="O285" s="112"/>
      <c r="P285" s="112"/>
      <c r="Q285" s="112"/>
    </row>
    <row r="286" spans="1:17" s="34" customFormat="1" ht="12" hidden="1" customHeight="1">
      <c r="A286" s="80">
        <v>400</v>
      </c>
      <c r="B286" s="185" t="s">
        <v>39</v>
      </c>
      <c r="C286" s="184"/>
      <c r="D286" s="184">
        <v>0</v>
      </c>
      <c r="E286" s="184">
        <v>0</v>
      </c>
      <c r="F286" s="184">
        <v>0</v>
      </c>
      <c r="G286" s="184">
        <v>0</v>
      </c>
      <c r="H286" s="184">
        <v>0</v>
      </c>
      <c r="I286" s="184">
        <v>0</v>
      </c>
      <c r="J286" s="149"/>
      <c r="K286" s="111"/>
      <c r="L286" s="112"/>
      <c r="M286" s="112"/>
      <c r="N286" s="112"/>
      <c r="O286" s="112"/>
      <c r="P286" s="112"/>
      <c r="Q286" s="112"/>
    </row>
    <row r="287" spans="1:17" s="34" customFormat="1" ht="12" customHeight="1">
      <c r="A287" s="80">
        <v>410</v>
      </c>
      <c r="B287" s="185" t="s">
        <v>258</v>
      </c>
      <c r="C287" s="184">
        <v>0</v>
      </c>
      <c r="D287" s="184">
        <v>0</v>
      </c>
      <c r="E287" s="184">
        <v>38000</v>
      </c>
      <c r="F287" s="184">
        <v>39900</v>
      </c>
      <c r="G287" s="184">
        <v>55125</v>
      </c>
      <c r="H287" s="184">
        <v>57881.25</v>
      </c>
      <c r="I287" s="184">
        <v>60775.3125</v>
      </c>
      <c r="J287" s="149" t="s">
        <v>259</v>
      </c>
      <c r="K287" s="111"/>
      <c r="L287" s="112"/>
      <c r="M287" s="112"/>
      <c r="N287" s="112"/>
      <c r="O287" s="112"/>
      <c r="P287" s="112"/>
      <c r="Q287" s="112"/>
    </row>
    <row r="288" spans="1:17" s="34" customFormat="1" ht="12" hidden="1" customHeight="1">
      <c r="A288" s="80">
        <v>411</v>
      </c>
      <c r="B288" s="185" t="s">
        <v>260</v>
      </c>
      <c r="C288" s="184"/>
      <c r="D288" s="184">
        <v>0</v>
      </c>
      <c r="E288" s="184">
        <v>0</v>
      </c>
      <c r="F288" s="184">
        <v>0</v>
      </c>
      <c r="G288" s="184">
        <v>0</v>
      </c>
      <c r="H288" s="184">
        <v>0</v>
      </c>
      <c r="I288" s="184">
        <v>0</v>
      </c>
      <c r="J288" s="149"/>
      <c r="K288" s="111"/>
      <c r="L288" s="112"/>
      <c r="M288" s="112"/>
      <c r="N288" s="112"/>
      <c r="O288" s="112"/>
      <c r="P288" s="112"/>
      <c r="Q288" s="112"/>
    </row>
    <row r="289" spans="1:17" s="34" customFormat="1" ht="12" hidden="1" customHeight="1">
      <c r="A289" s="80">
        <v>420</v>
      </c>
      <c r="B289" s="185" t="s">
        <v>261</v>
      </c>
      <c r="C289" s="184"/>
      <c r="D289" s="184">
        <v>0</v>
      </c>
      <c r="E289" s="184">
        <v>0</v>
      </c>
      <c r="F289" s="184">
        <v>0</v>
      </c>
      <c r="G289" s="184">
        <v>0</v>
      </c>
      <c r="H289" s="184">
        <v>0</v>
      </c>
      <c r="I289" s="184">
        <v>0</v>
      </c>
      <c r="J289" s="149"/>
      <c r="K289" s="111"/>
      <c r="L289" s="112"/>
      <c r="M289" s="112"/>
      <c r="N289" s="112"/>
      <c r="O289" s="112"/>
      <c r="P289" s="112"/>
      <c r="Q289" s="112"/>
    </row>
    <row r="290" spans="1:17" s="34" customFormat="1" ht="12" customHeight="1">
      <c r="A290" s="80">
        <v>421</v>
      </c>
      <c r="B290" s="185" t="s">
        <v>262</v>
      </c>
      <c r="C290" s="184"/>
      <c r="D290" s="184">
        <v>0</v>
      </c>
      <c r="E290" s="184">
        <v>3600</v>
      </c>
      <c r="F290" s="184">
        <v>3960</v>
      </c>
      <c r="G290" s="184">
        <v>4356</v>
      </c>
      <c r="H290" s="184">
        <v>4791.6000000000004</v>
      </c>
      <c r="I290" s="184">
        <v>5270.76</v>
      </c>
      <c r="J290" s="149" t="s">
        <v>263</v>
      </c>
      <c r="K290" s="111"/>
      <c r="L290" s="112"/>
      <c r="M290" s="112"/>
      <c r="N290" s="112"/>
      <c r="O290" s="112"/>
      <c r="P290" s="112"/>
      <c r="Q290" s="112"/>
    </row>
    <row r="291" spans="1:17" s="34" customFormat="1" ht="12" customHeight="1">
      <c r="A291" s="80">
        <v>422</v>
      </c>
      <c r="B291" s="185" t="s">
        <v>264</v>
      </c>
      <c r="C291" s="184">
        <v>0</v>
      </c>
      <c r="D291" s="184">
        <v>0</v>
      </c>
      <c r="E291" s="184">
        <v>12000</v>
      </c>
      <c r="F291" s="184">
        <v>15000</v>
      </c>
      <c r="G291" s="184">
        <v>22000</v>
      </c>
      <c r="H291" s="184">
        <v>25000</v>
      </c>
      <c r="I291" s="184">
        <v>28000</v>
      </c>
      <c r="J291" s="149"/>
      <c r="K291" s="111"/>
      <c r="L291" s="112"/>
      <c r="M291" s="112"/>
      <c r="N291" s="112"/>
      <c r="O291" s="112"/>
      <c r="P291" s="112"/>
      <c r="Q291" s="112"/>
    </row>
    <row r="292" spans="1:17" s="34" customFormat="1" ht="12" customHeight="1">
      <c r="A292" s="80">
        <v>430</v>
      </c>
      <c r="B292" s="185" t="s">
        <v>265</v>
      </c>
      <c r="C292" s="184">
        <v>0</v>
      </c>
      <c r="D292" s="184">
        <v>0</v>
      </c>
      <c r="E292" s="184">
        <v>5000</v>
      </c>
      <c r="F292" s="184">
        <v>5750</v>
      </c>
      <c r="G292" s="184">
        <v>6612.5</v>
      </c>
      <c r="H292" s="184">
        <v>7604.375</v>
      </c>
      <c r="I292" s="184">
        <v>8745.03125</v>
      </c>
      <c r="J292" s="149"/>
      <c r="K292" s="111"/>
      <c r="L292" s="112"/>
      <c r="M292" s="112"/>
      <c r="N292" s="112"/>
      <c r="O292" s="112"/>
      <c r="P292" s="112"/>
      <c r="Q292" s="112"/>
    </row>
    <row r="293" spans="1:17" s="34" customFormat="1" ht="12" hidden="1" customHeight="1">
      <c r="A293" s="80">
        <v>431</v>
      </c>
      <c r="B293" s="185" t="s">
        <v>266</v>
      </c>
      <c r="C293" s="184"/>
      <c r="D293" s="184">
        <v>0</v>
      </c>
      <c r="E293" s="184">
        <v>0</v>
      </c>
      <c r="F293" s="184">
        <v>0</v>
      </c>
      <c r="G293" s="184">
        <v>0</v>
      </c>
      <c r="H293" s="184">
        <v>0</v>
      </c>
      <c r="I293" s="184">
        <v>0</v>
      </c>
      <c r="J293" s="149"/>
      <c r="K293" s="111"/>
      <c r="L293" s="112"/>
      <c r="M293" s="112"/>
      <c r="N293" s="112"/>
      <c r="O293" s="112"/>
      <c r="P293" s="112"/>
      <c r="Q293" s="112"/>
    </row>
    <row r="294" spans="1:17" s="34" customFormat="1" ht="12" hidden="1" customHeight="1">
      <c r="A294" s="80">
        <v>432</v>
      </c>
      <c r="B294" s="185" t="s">
        <v>267</v>
      </c>
      <c r="C294" s="184"/>
      <c r="D294" s="184">
        <v>0</v>
      </c>
      <c r="E294" s="184">
        <v>0</v>
      </c>
      <c r="F294" s="184">
        <v>0</v>
      </c>
      <c r="G294" s="184">
        <v>0</v>
      </c>
      <c r="H294" s="184">
        <v>0</v>
      </c>
      <c r="I294" s="184">
        <v>0</v>
      </c>
      <c r="J294" s="149"/>
      <c r="K294" s="111"/>
      <c r="L294" s="112"/>
      <c r="M294" s="112"/>
      <c r="N294" s="112"/>
      <c r="O294" s="112"/>
      <c r="P294" s="112"/>
      <c r="Q294" s="112"/>
    </row>
    <row r="295" spans="1:17" s="34" customFormat="1" ht="12" hidden="1" customHeight="1">
      <c r="A295" s="80">
        <v>440</v>
      </c>
      <c r="B295" s="185" t="s">
        <v>268</v>
      </c>
      <c r="C295" s="184"/>
      <c r="D295" s="184">
        <v>0</v>
      </c>
      <c r="E295" s="184">
        <v>0</v>
      </c>
      <c r="F295" s="184">
        <v>0</v>
      </c>
      <c r="G295" s="184">
        <v>0</v>
      </c>
      <c r="H295" s="184">
        <v>0</v>
      </c>
      <c r="I295" s="184">
        <v>0</v>
      </c>
      <c r="J295" s="149"/>
      <c r="K295" s="111"/>
      <c r="L295" s="112"/>
      <c r="M295" s="112"/>
      <c r="N295" s="112"/>
      <c r="O295" s="112"/>
      <c r="P295" s="112"/>
      <c r="Q295" s="112"/>
    </row>
    <row r="296" spans="1:17" s="34" customFormat="1" ht="12" customHeight="1">
      <c r="A296" s="80">
        <v>441</v>
      </c>
      <c r="B296" s="185" t="s">
        <v>269</v>
      </c>
      <c r="C296" s="184">
        <v>0</v>
      </c>
      <c r="D296" s="184">
        <v>33856</v>
      </c>
      <c r="E296" s="184">
        <v>441640</v>
      </c>
      <c r="F296" s="184">
        <v>560443.57392</v>
      </c>
      <c r="G296" s="184">
        <v>644451.46603200003</v>
      </c>
      <c r="H296" s="184">
        <v>784955.90600640001</v>
      </c>
      <c r="I296" s="184">
        <v>881195.20219065598</v>
      </c>
      <c r="J296" s="149" t="s">
        <v>270</v>
      </c>
      <c r="K296" s="111"/>
      <c r="L296" s="112"/>
      <c r="M296" s="112"/>
      <c r="N296" s="112"/>
      <c r="O296" s="112"/>
      <c r="P296" s="112"/>
      <c r="Q296" s="112"/>
    </row>
    <row r="297" spans="1:17" s="34" customFormat="1" ht="12" customHeight="1">
      <c r="A297" s="80">
        <v>442</v>
      </c>
      <c r="B297" s="185" t="s">
        <v>271</v>
      </c>
      <c r="C297" s="184">
        <v>0</v>
      </c>
      <c r="D297" s="184">
        <v>0</v>
      </c>
      <c r="E297" s="184">
        <v>7040</v>
      </c>
      <c r="F297" s="184">
        <v>18160</v>
      </c>
      <c r="G297" s="184">
        <v>20236.8</v>
      </c>
      <c r="H297" s="184">
        <v>22389.407999999999</v>
      </c>
      <c r="I297" s="184">
        <v>24025.74912</v>
      </c>
      <c r="J297" s="149" t="s">
        <v>272</v>
      </c>
      <c r="K297" s="111"/>
      <c r="L297" s="112"/>
      <c r="M297" s="112"/>
      <c r="N297" s="112"/>
      <c r="O297" s="112"/>
      <c r="P297" s="112"/>
      <c r="Q297" s="112"/>
    </row>
    <row r="298" spans="1:17" s="34" customFormat="1" ht="12" hidden="1" customHeight="1">
      <c r="A298" s="80">
        <v>443</v>
      </c>
      <c r="B298" s="185" t="s">
        <v>273</v>
      </c>
      <c r="C298" s="184"/>
      <c r="D298" s="184">
        <v>0</v>
      </c>
      <c r="E298" s="184">
        <v>0</v>
      </c>
      <c r="F298" s="184">
        <v>0</v>
      </c>
      <c r="G298" s="184">
        <v>0</v>
      </c>
      <c r="H298" s="184">
        <v>0</v>
      </c>
      <c r="I298" s="184">
        <v>0</v>
      </c>
      <c r="J298" s="149"/>
      <c r="K298" s="111"/>
      <c r="L298" s="112"/>
      <c r="M298" s="112"/>
      <c r="N298" s="112"/>
      <c r="O298" s="112"/>
      <c r="P298" s="112"/>
      <c r="Q298" s="112"/>
    </row>
    <row r="299" spans="1:17" s="34" customFormat="1" ht="12" hidden="1" customHeight="1">
      <c r="A299" s="80">
        <v>444</v>
      </c>
      <c r="B299" s="185" t="s">
        <v>274</v>
      </c>
      <c r="C299" s="184"/>
      <c r="D299" s="184">
        <v>0</v>
      </c>
      <c r="E299" s="184">
        <v>0</v>
      </c>
      <c r="F299" s="184">
        <v>0</v>
      </c>
      <c r="G299" s="184">
        <v>0</v>
      </c>
      <c r="H299" s="184">
        <v>0</v>
      </c>
      <c r="I299" s="184">
        <v>0</v>
      </c>
      <c r="J299" s="149"/>
      <c r="K299" s="111"/>
      <c r="L299" s="112"/>
      <c r="M299" s="112"/>
      <c r="N299" s="112"/>
      <c r="O299" s="112"/>
      <c r="P299" s="112"/>
      <c r="Q299" s="112"/>
    </row>
    <row r="300" spans="1:17" s="34" customFormat="1" ht="12" hidden="1" customHeight="1">
      <c r="A300" s="80">
        <v>450</v>
      </c>
      <c r="B300" s="185" t="s">
        <v>275</v>
      </c>
      <c r="C300" s="184"/>
      <c r="D300" s="184">
        <v>0</v>
      </c>
      <c r="E300" s="184">
        <v>0</v>
      </c>
      <c r="F300" s="184">
        <v>0</v>
      </c>
      <c r="G300" s="184">
        <v>0</v>
      </c>
      <c r="H300" s="184">
        <v>0</v>
      </c>
      <c r="I300" s="184">
        <v>0</v>
      </c>
      <c r="J300" s="149"/>
      <c r="K300" s="111"/>
      <c r="L300" s="112"/>
      <c r="M300" s="112"/>
      <c r="N300" s="112"/>
      <c r="O300" s="112"/>
      <c r="P300" s="112"/>
      <c r="Q300" s="112"/>
    </row>
    <row r="301" spans="1:17" s="34" customFormat="1" ht="12" hidden="1" customHeight="1">
      <c r="A301" s="80">
        <v>490</v>
      </c>
      <c r="B301" s="185" t="s">
        <v>276</v>
      </c>
      <c r="C301" s="184"/>
      <c r="D301" s="184">
        <v>0</v>
      </c>
      <c r="E301" s="184">
        <v>0</v>
      </c>
      <c r="F301" s="184">
        <v>0</v>
      </c>
      <c r="G301" s="184">
        <v>0</v>
      </c>
      <c r="H301" s="184">
        <v>0</v>
      </c>
      <c r="I301" s="184">
        <v>0</v>
      </c>
      <c r="J301" s="149"/>
      <c r="K301" s="111"/>
      <c r="L301" s="112"/>
      <c r="M301" s="112"/>
      <c r="N301" s="112"/>
      <c r="O301" s="112"/>
      <c r="P301" s="112"/>
      <c r="Q301" s="112"/>
    </row>
    <row r="302" spans="1:17" s="34" customFormat="1" ht="12" hidden="1" customHeight="1">
      <c r="A302" s="80"/>
      <c r="B302" s="185"/>
      <c r="C302" s="184"/>
      <c r="D302" s="184"/>
      <c r="E302" s="184"/>
      <c r="F302" s="184"/>
      <c r="G302" s="184"/>
      <c r="H302" s="184"/>
      <c r="I302" s="184"/>
      <c r="J302" s="149"/>
      <c r="K302" s="111"/>
      <c r="L302" s="112"/>
      <c r="M302" s="112"/>
      <c r="N302" s="112"/>
      <c r="O302" s="112"/>
      <c r="P302" s="112"/>
      <c r="Q302" s="112"/>
    </row>
    <row r="303" spans="1:17" s="35" customFormat="1" ht="12" customHeight="1">
      <c r="A303" s="183"/>
      <c r="B303" s="48" t="s">
        <v>277</v>
      </c>
      <c r="C303" s="187">
        <f t="shared" ref="C303:I303" si="46">SUM(C285:C302)</f>
        <v>0</v>
      </c>
      <c r="D303" s="187">
        <f t="shared" si="46"/>
        <v>33856</v>
      </c>
      <c r="E303" s="187">
        <f t="shared" si="46"/>
        <v>507280</v>
      </c>
      <c r="F303" s="187">
        <f t="shared" si="46"/>
        <v>643213.57392</v>
      </c>
      <c r="G303" s="187">
        <f t="shared" si="46"/>
        <v>752781.76603200007</v>
      </c>
      <c r="H303" s="187">
        <f t="shared" si="46"/>
        <v>902622.53900640004</v>
      </c>
      <c r="I303" s="187">
        <f t="shared" si="46"/>
        <v>1008012.055060656</v>
      </c>
      <c r="J303" s="170"/>
      <c r="K303" s="51"/>
      <c r="L303" s="172"/>
      <c r="M303" s="172"/>
      <c r="N303" s="172"/>
      <c r="O303" s="172"/>
      <c r="P303" s="172"/>
      <c r="Q303" s="172"/>
    </row>
    <row r="304" spans="1:17" s="34" customFormat="1" ht="12" customHeight="1">
      <c r="A304" s="183"/>
      <c r="B304" s="48"/>
      <c r="C304" s="184"/>
      <c r="D304" s="184"/>
      <c r="E304" s="184"/>
      <c r="F304" s="184"/>
      <c r="G304" s="184"/>
      <c r="H304" s="184"/>
      <c r="I304" s="184"/>
      <c r="J304" s="149"/>
      <c r="K304" s="111"/>
      <c r="L304" s="112"/>
      <c r="M304" s="112"/>
      <c r="N304" s="112"/>
      <c r="O304" s="112"/>
      <c r="P304" s="112"/>
      <c r="Q304" s="112"/>
    </row>
    <row r="305" spans="1:17" s="34" customFormat="1" ht="12" customHeight="1">
      <c r="A305" s="48" t="s">
        <v>40</v>
      </c>
      <c r="B305" s="111"/>
      <c r="C305" s="184"/>
      <c r="D305" s="184"/>
      <c r="E305" s="184"/>
      <c r="F305" s="184"/>
      <c r="G305" s="184"/>
      <c r="H305" s="184"/>
      <c r="I305" s="184"/>
      <c r="J305" s="149"/>
      <c r="K305" s="111"/>
      <c r="L305" s="112"/>
      <c r="M305" s="112"/>
      <c r="N305" s="112"/>
      <c r="O305" s="112"/>
      <c r="P305" s="112"/>
      <c r="Q305" s="112"/>
    </row>
    <row r="306" spans="1:17" s="34" customFormat="1" ht="12" hidden="1" customHeight="1">
      <c r="A306" s="80" t="s">
        <v>81</v>
      </c>
      <c r="B306" s="185"/>
      <c r="C306" s="184"/>
      <c r="D306" s="184"/>
      <c r="E306" s="184"/>
      <c r="F306" s="184"/>
      <c r="G306" s="184"/>
      <c r="H306" s="184"/>
      <c r="I306" s="184"/>
      <c r="J306" s="149"/>
      <c r="K306" s="111"/>
      <c r="L306" s="112"/>
      <c r="M306" s="112"/>
      <c r="N306" s="112"/>
      <c r="O306" s="112"/>
      <c r="P306" s="112"/>
      <c r="Q306" s="112"/>
    </row>
    <row r="307" spans="1:17" s="34" customFormat="1" ht="12" hidden="1" customHeight="1">
      <c r="A307" s="80">
        <v>500</v>
      </c>
      <c r="B307" s="185" t="s">
        <v>40</v>
      </c>
      <c r="C307" s="184"/>
      <c r="D307" s="184">
        <v>0</v>
      </c>
      <c r="E307" s="184">
        <v>0</v>
      </c>
      <c r="F307" s="184">
        <v>0</v>
      </c>
      <c r="G307" s="184">
        <v>0</v>
      </c>
      <c r="H307" s="184">
        <v>0</v>
      </c>
      <c r="I307" s="184">
        <v>0</v>
      </c>
      <c r="J307" s="149"/>
      <c r="K307" s="111"/>
      <c r="L307" s="112"/>
      <c r="M307" s="112"/>
      <c r="N307" s="112"/>
      <c r="O307" s="112"/>
      <c r="P307" s="112"/>
      <c r="Q307" s="112"/>
    </row>
    <row r="308" spans="1:17" s="34" customFormat="1" ht="12" hidden="1" customHeight="1">
      <c r="A308" s="80">
        <v>510</v>
      </c>
      <c r="B308" s="185" t="s">
        <v>278</v>
      </c>
      <c r="C308" s="184"/>
      <c r="D308" s="184">
        <v>0</v>
      </c>
      <c r="E308" s="184">
        <v>0</v>
      </c>
      <c r="F308" s="184">
        <v>0</v>
      </c>
      <c r="G308" s="184">
        <v>0</v>
      </c>
      <c r="H308" s="184">
        <v>0</v>
      </c>
      <c r="I308" s="184">
        <v>0</v>
      </c>
      <c r="J308" s="149"/>
      <c r="K308" s="111"/>
      <c r="L308" s="112"/>
      <c r="M308" s="112"/>
      <c r="N308" s="112"/>
      <c r="O308" s="112"/>
      <c r="P308" s="112"/>
      <c r="Q308" s="112"/>
    </row>
    <row r="309" spans="1:17" s="34" customFormat="1" ht="12" customHeight="1">
      <c r="A309" s="80">
        <v>519</v>
      </c>
      <c r="B309" s="185" t="s">
        <v>279</v>
      </c>
      <c r="C309" s="184">
        <v>0</v>
      </c>
      <c r="D309" s="184">
        <v>0</v>
      </c>
      <c r="E309" s="184">
        <v>6600</v>
      </c>
      <c r="F309" s="184">
        <v>8874</v>
      </c>
      <c r="G309" s="184">
        <v>11236.32</v>
      </c>
      <c r="H309" s="184">
        <v>13689.583199999999</v>
      </c>
      <c r="I309" s="184">
        <v>15478.779887999999</v>
      </c>
      <c r="J309" s="149" t="s">
        <v>280</v>
      </c>
      <c r="K309" s="111"/>
      <c r="L309" s="112"/>
      <c r="M309" s="112"/>
      <c r="N309" s="112"/>
      <c r="O309" s="112"/>
      <c r="P309" s="112"/>
      <c r="Q309" s="112"/>
    </row>
    <row r="310" spans="1:17" s="34" customFormat="1" ht="12" hidden="1" customHeight="1">
      <c r="A310" s="80">
        <v>520</v>
      </c>
      <c r="B310" s="185" t="s">
        <v>281</v>
      </c>
      <c r="C310" s="184"/>
      <c r="D310" s="184">
        <v>0</v>
      </c>
      <c r="E310" s="184">
        <v>0</v>
      </c>
      <c r="F310" s="184">
        <v>0</v>
      </c>
      <c r="G310" s="184">
        <v>0</v>
      </c>
      <c r="H310" s="184">
        <v>0</v>
      </c>
      <c r="I310" s="184">
        <v>0</v>
      </c>
      <c r="J310" s="149"/>
      <c r="K310" s="111"/>
      <c r="L310" s="112"/>
      <c r="M310" s="112"/>
      <c r="N310" s="112"/>
      <c r="O310" s="112"/>
      <c r="P310" s="112"/>
      <c r="Q310" s="112"/>
    </row>
    <row r="311" spans="1:17" s="34" customFormat="1" ht="12" hidden="1" customHeight="1">
      <c r="A311" s="80">
        <v>521</v>
      </c>
      <c r="B311" s="185" t="s">
        <v>282</v>
      </c>
      <c r="C311" s="184"/>
      <c r="D311" s="184">
        <v>0</v>
      </c>
      <c r="E311" s="184">
        <v>0</v>
      </c>
      <c r="F311" s="184">
        <v>0</v>
      </c>
      <c r="G311" s="184">
        <v>0</v>
      </c>
      <c r="H311" s="184">
        <v>0</v>
      </c>
      <c r="I311" s="184">
        <v>0</v>
      </c>
      <c r="J311" s="149"/>
      <c r="K311" s="111"/>
      <c r="L311" s="112"/>
      <c r="M311" s="112"/>
      <c r="N311" s="112"/>
      <c r="O311" s="112"/>
      <c r="P311" s="112"/>
      <c r="Q311" s="112"/>
    </row>
    <row r="312" spans="1:17" s="34" customFormat="1" ht="12" customHeight="1">
      <c r="A312" s="80">
        <v>522</v>
      </c>
      <c r="B312" s="185" t="s">
        <v>283</v>
      </c>
      <c r="C312" s="184">
        <v>0</v>
      </c>
      <c r="D312" s="184">
        <v>3541</v>
      </c>
      <c r="E312" s="184">
        <v>25101</v>
      </c>
      <c r="F312" s="184">
        <v>23716</v>
      </c>
      <c r="G312" s="184">
        <v>26087.599999999999</v>
      </c>
      <c r="H312" s="184">
        <v>28696.36</v>
      </c>
      <c r="I312" s="184">
        <v>31565.995999999999</v>
      </c>
      <c r="J312" s="149"/>
      <c r="K312" s="111"/>
      <c r="L312" s="112"/>
      <c r="M312" s="112"/>
      <c r="N312" s="112"/>
      <c r="O312" s="112"/>
      <c r="P312" s="112"/>
      <c r="Q312" s="112"/>
    </row>
    <row r="313" spans="1:17" s="34" customFormat="1" ht="12" hidden="1" customHeight="1">
      <c r="A313" s="80">
        <v>523</v>
      </c>
      <c r="B313" s="185" t="s">
        <v>284</v>
      </c>
      <c r="C313" s="184"/>
      <c r="D313" s="184">
        <v>0</v>
      </c>
      <c r="E313" s="184">
        <v>0</v>
      </c>
      <c r="F313" s="184">
        <v>0</v>
      </c>
      <c r="G313" s="184">
        <v>0</v>
      </c>
      <c r="H313" s="184">
        <v>0</v>
      </c>
      <c r="I313" s="184">
        <v>0</v>
      </c>
      <c r="J313" s="149"/>
      <c r="K313" s="111"/>
      <c r="L313" s="112"/>
      <c r="M313" s="112"/>
      <c r="N313" s="112"/>
      <c r="O313" s="112"/>
      <c r="P313" s="112"/>
      <c r="Q313" s="112"/>
    </row>
    <row r="314" spans="1:17" s="34" customFormat="1" ht="12" hidden="1" customHeight="1">
      <c r="A314" s="80">
        <v>530</v>
      </c>
      <c r="B314" s="185" t="s">
        <v>285</v>
      </c>
      <c r="C314" s="184"/>
      <c r="D314" s="184">
        <v>0</v>
      </c>
      <c r="E314" s="184">
        <v>0</v>
      </c>
      <c r="F314" s="184">
        <v>0</v>
      </c>
      <c r="G314" s="184">
        <v>0</v>
      </c>
      <c r="H314" s="184">
        <v>0</v>
      </c>
      <c r="I314" s="184">
        <v>0</v>
      </c>
      <c r="J314" s="149"/>
      <c r="K314" s="111"/>
      <c r="L314" s="112"/>
      <c r="M314" s="112"/>
      <c r="N314" s="112"/>
      <c r="O314" s="112"/>
      <c r="P314" s="112"/>
      <c r="Q314" s="112"/>
    </row>
    <row r="315" spans="1:17" s="34" customFormat="1" ht="12" customHeight="1">
      <c r="A315" s="80">
        <v>531</v>
      </c>
      <c r="B315" s="185" t="s">
        <v>286</v>
      </c>
      <c r="C315" s="184">
        <v>0</v>
      </c>
      <c r="D315" s="184">
        <v>0</v>
      </c>
      <c r="E315" s="184">
        <v>2240</v>
      </c>
      <c r="F315" s="184">
        <v>3141.6</v>
      </c>
      <c r="G315" s="184">
        <v>4078.3679999999999</v>
      </c>
      <c r="H315" s="184">
        <v>5051.3500800000002</v>
      </c>
      <c r="I315" s="184">
        <v>5758.5390912000003</v>
      </c>
      <c r="J315" s="149" t="s">
        <v>287</v>
      </c>
      <c r="K315" s="111"/>
      <c r="L315" s="112"/>
      <c r="M315" s="112"/>
      <c r="N315" s="112"/>
      <c r="O315" s="112"/>
      <c r="P315" s="112"/>
      <c r="Q315" s="112"/>
    </row>
    <row r="316" spans="1:17" s="34" customFormat="1" ht="12" hidden="1" customHeight="1">
      <c r="A316" s="80">
        <v>532</v>
      </c>
      <c r="B316" s="185" t="s">
        <v>288</v>
      </c>
      <c r="C316" s="184"/>
      <c r="D316" s="184">
        <v>0</v>
      </c>
      <c r="E316" s="184">
        <v>0</v>
      </c>
      <c r="F316" s="184">
        <v>0</v>
      </c>
      <c r="G316" s="184">
        <v>0</v>
      </c>
      <c r="H316" s="184">
        <v>0</v>
      </c>
      <c r="I316" s="184">
        <v>0</v>
      </c>
      <c r="J316" s="149"/>
      <c r="K316" s="111"/>
      <c r="L316" s="112"/>
      <c r="M316" s="112"/>
      <c r="N316" s="112"/>
      <c r="O316" s="112"/>
      <c r="P316" s="112"/>
      <c r="Q316" s="112"/>
    </row>
    <row r="317" spans="1:17" s="34" customFormat="1" ht="12" customHeight="1">
      <c r="A317" s="80">
        <v>533</v>
      </c>
      <c r="B317" s="185" t="s">
        <v>289</v>
      </c>
      <c r="C317" s="184">
        <v>0</v>
      </c>
      <c r="D317" s="184">
        <v>146.88</v>
      </c>
      <c r="E317" s="184">
        <v>144</v>
      </c>
      <c r="F317" s="184">
        <v>146.88</v>
      </c>
      <c r="G317" s="184">
        <v>149.8176</v>
      </c>
      <c r="H317" s="184">
        <v>152.813952</v>
      </c>
      <c r="I317" s="184">
        <v>155.87023103999999</v>
      </c>
      <c r="J317" s="149"/>
      <c r="K317" s="111"/>
      <c r="L317" s="112"/>
      <c r="M317" s="112"/>
      <c r="N317" s="112"/>
      <c r="O317" s="112"/>
      <c r="P317" s="112"/>
      <c r="Q317" s="112"/>
    </row>
    <row r="318" spans="1:17" s="34" customFormat="1" ht="12" hidden="1" customHeight="1">
      <c r="A318" s="80">
        <v>534</v>
      </c>
      <c r="B318" s="185" t="s">
        <v>290</v>
      </c>
      <c r="C318" s="184"/>
      <c r="D318" s="184">
        <v>0</v>
      </c>
      <c r="E318" s="184">
        <v>0</v>
      </c>
      <c r="F318" s="184">
        <v>0</v>
      </c>
      <c r="G318" s="184">
        <v>0</v>
      </c>
      <c r="H318" s="184">
        <v>0</v>
      </c>
      <c r="I318" s="184">
        <v>0</v>
      </c>
      <c r="J318" s="149"/>
      <c r="K318" s="111"/>
      <c r="L318" s="112"/>
      <c r="M318" s="112"/>
      <c r="N318" s="112"/>
      <c r="O318" s="112"/>
      <c r="P318" s="112"/>
      <c r="Q318" s="112"/>
    </row>
    <row r="319" spans="1:17" s="34" customFormat="1" ht="12" customHeight="1">
      <c r="A319" s="80">
        <v>535</v>
      </c>
      <c r="B319" s="185" t="s">
        <v>291</v>
      </c>
      <c r="C319" s="184">
        <v>0</v>
      </c>
      <c r="D319" s="184">
        <v>0</v>
      </c>
      <c r="E319" s="184">
        <v>12000</v>
      </c>
      <c r="F319" s="184">
        <v>14400</v>
      </c>
      <c r="G319" s="184">
        <v>17280</v>
      </c>
      <c r="H319" s="184">
        <v>20736</v>
      </c>
      <c r="I319" s="184">
        <v>24883.200000000001</v>
      </c>
      <c r="J319" s="149" t="s">
        <v>292</v>
      </c>
      <c r="K319" s="111"/>
      <c r="L319" s="112"/>
      <c r="M319" s="112"/>
      <c r="N319" s="112"/>
      <c r="O319" s="112"/>
      <c r="P319" s="112"/>
      <c r="Q319" s="112"/>
    </row>
    <row r="320" spans="1:17" s="34" customFormat="1" ht="12" hidden="1" customHeight="1">
      <c r="A320" s="80">
        <v>536</v>
      </c>
      <c r="B320" s="185" t="s">
        <v>293</v>
      </c>
      <c r="C320" s="184"/>
      <c r="D320" s="184">
        <v>0</v>
      </c>
      <c r="E320" s="184">
        <v>0</v>
      </c>
      <c r="F320" s="184">
        <v>0</v>
      </c>
      <c r="G320" s="184">
        <v>0</v>
      </c>
      <c r="H320" s="184">
        <v>0</v>
      </c>
      <c r="I320" s="184">
        <v>0</v>
      </c>
      <c r="J320" s="149"/>
      <c r="K320" s="111"/>
      <c r="L320" s="112"/>
      <c r="M320" s="112"/>
      <c r="N320" s="112"/>
      <c r="O320" s="112"/>
      <c r="P320" s="112"/>
      <c r="Q320" s="112"/>
    </row>
    <row r="321" spans="1:17" s="34" customFormat="1" ht="12" customHeight="1">
      <c r="A321" s="80">
        <v>540</v>
      </c>
      <c r="B321" s="185" t="s">
        <v>294</v>
      </c>
      <c r="C321" s="184">
        <v>0</v>
      </c>
      <c r="D321" s="184">
        <v>2000</v>
      </c>
      <c r="E321" s="184">
        <v>0</v>
      </c>
      <c r="F321" s="184">
        <v>0</v>
      </c>
      <c r="G321" s="184">
        <v>0</v>
      </c>
      <c r="H321" s="184">
        <v>0</v>
      </c>
      <c r="I321" s="184">
        <v>0</v>
      </c>
      <c r="J321" s="149"/>
      <c r="K321" s="111"/>
      <c r="L321" s="112"/>
      <c r="M321" s="112"/>
      <c r="N321" s="112"/>
      <c r="O321" s="112"/>
      <c r="P321" s="112"/>
      <c r="Q321" s="112"/>
    </row>
    <row r="322" spans="1:17" s="34" customFormat="1" ht="12" customHeight="1">
      <c r="A322" s="80">
        <v>550</v>
      </c>
      <c r="B322" s="185" t="s">
        <v>295</v>
      </c>
      <c r="C322" s="184">
        <v>0</v>
      </c>
      <c r="D322" s="184">
        <v>8400</v>
      </c>
      <c r="E322" s="184">
        <v>11200</v>
      </c>
      <c r="F322" s="184">
        <v>3080</v>
      </c>
      <c r="G322" s="184">
        <v>3998.4</v>
      </c>
      <c r="H322" s="184">
        <v>4952.3040000000001</v>
      </c>
      <c r="I322" s="184">
        <v>5645.6265599999997</v>
      </c>
      <c r="J322" s="149"/>
      <c r="K322" s="111"/>
      <c r="L322" s="112"/>
      <c r="M322" s="112"/>
      <c r="N322" s="112"/>
      <c r="O322" s="112"/>
      <c r="P322" s="112"/>
      <c r="Q322" s="112"/>
    </row>
    <row r="323" spans="1:17" s="34" customFormat="1" ht="12" customHeight="1">
      <c r="A323" s="80">
        <v>570</v>
      </c>
      <c r="B323" s="185" t="s">
        <v>296</v>
      </c>
      <c r="C323" s="184"/>
      <c r="D323" s="184">
        <v>0</v>
      </c>
      <c r="E323" s="184">
        <v>2240</v>
      </c>
      <c r="F323" s="184">
        <v>3141.6</v>
      </c>
      <c r="G323" s="184">
        <v>4078.3679999999999</v>
      </c>
      <c r="H323" s="184">
        <v>5051.3500800000002</v>
      </c>
      <c r="I323" s="184">
        <v>5758.5390912000003</v>
      </c>
      <c r="J323" s="149"/>
      <c r="K323" s="111"/>
      <c r="L323" s="112"/>
      <c r="M323" s="112"/>
      <c r="N323" s="112"/>
      <c r="O323" s="112"/>
      <c r="P323" s="112"/>
      <c r="Q323" s="112"/>
    </row>
    <row r="324" spans="1:17" s="34" customFormat="1" ht="12" customHeight="1">
      <c r="A324" s="80">
        <v>580</v>
      </c>
      <c r="B324" s="185" t="s">
        <v>297</v>
      </c>
      <c r="C324" s="184">
        <v>0</v>
      </c>
      <c r="D324" s="184">
        <v>6000</v>
      </c>
      <c r="E324" s="184">
        <v>2000</v>
      </c>
      <c r="F324" s="184">
        <v>0</v>
      </c>
      <c r="G324" s="184">
        <v>0</v>
      </c>
      <c r="H324" s="184">
        <v>0</v>
      </c>
      <c r="I324" s="184">
        <v>0</v>
      </c>
      <c r="J324" s="149"/>
      <c r="K324" s="111"/>
      <c r="L324" s="112"/>
      <c r="M324" s="112"/>
      <c r="N324" s="112"/>
      <c r="O324" s="112"/>
      <c r="P324" s="112"/>
      <c r="Q324" s="112"/>
    </row>
    <row r="325" spans="1:17" s="34" customFormat="1" ht="12" hidden="1" customHeight="1">
      <c r="A325" s="80">
        <v>581</v>
      </c>
      <c r="B325" s="185" t="s">
        <v>298</v>
      </c>
      <c r="C325" s="184"/>
      <c r="D325" s="184">
        <v>0</v>
      </c>
      <c r="E325" s="184">
        <v>0</v>
      </c>
      <c r="F325" s="184">
        <v>0</v>
      </c>
      <c r="G325" s="184">
        <v>0</v>
      </c>
      <c r="H325" s="184">
        <v>0</v>
      </c>
      <c r="I325" s="184">
        <v>0</v>
      </c>
      <c r="J325" s="149"/>
      <c r="K325" s="111"/>
      <c r="L325" s="112"/>
      <c r="M325" s="112"/>
      <c r="N325" s="112"/>
      <c r="O325" s="112"/>
      <c r="P325" s="112"/>
      <c r="Q325" s="112"/>
    </row>
    <row r="326" spans="1:17" s="34" customFormat="1" ht="12" hidden="1" customHeight="1">
      <c r="A326" s="80">
        <v>582</v>
      </c>
      <c r="B326" s="185" t="s">
        <v>299</v>
      </c>
      <c r="C326" s="184"/>
      <c r="D326" s="184">
        <v>0</v>
      </c>
      <c r="E326" s="184">
        <v>0</v>
      </c>
      <c r="F326" s="184">
        <v>0</v>
      </c>
      <c r="G326" s="184">
        <v>0</v>
      </c>
      <c r="H326" s="184">
        <v>0</v>
      </c>
      <c r="I326" s="184">
        <v>0</v>
      </c>
      <c r="J326" s="149"/>
      <c r="K326" s="111"/>
      <c r="L326" s="112"/>
      <c r="M326" s="112"/>
      <c r="N326" s="112"/>
      <c r="O326" s="112"/>
      <c r="P326" s="112"/>
      <c r="Q326" s="112"/>
    </row>
    <row r="327" spans="1:17" s="34" customFormat="1" ht="12" hidden="1" customHeight="1">
      <c r="A327" s="80">
        <v>583</v>
      </c>
      <c r="B327" s="185" t="s">
        <v>300</v>
      </c>
      <c r="C327" s="184"/>
      <c r="D327" s="184">
        <v>0</v>
      </c>
      <c r="E327" s="184">
        <v>0</v>
      </c>
      <c r="F327" s="184">
        <v>0</v>
      </c>
      <c r="G327" s="184">
        <v>0</v>
      </c>
      <c r="H327" s="184">
        <v>0</v>
      </c>
      <c r="I327" s="184">
        <v>0</v>
      </c>
      <c r="J327" s="149"/>
      <c r="K327" s="111"/>
      <c r="L327" s="112"/>
      <c r="M327" s="112"/>
      <c r="N327" s="112"/>
      <c r="O327" s="112"/>
      <c r="P327" s="112"/>
      <c r="Q327" s="112"/>
    </row>
    <row r="328" spans="1:17" s="34" customFormat="1" ht="12" hidden="1" customHeight="1">
      <c r="A328" s="80">
        <v>584</v>
      </c>
      <c r="B328" s="185" t="s">
        <v>301</v>
      </c>
      <c r="C328" s="184"/>
      <c r="D328" s="184">
        <v>0</v>
      </c>
      <c r="E328" s="184">
        <v>0</v>
      </c>
      <c r="F328" s="184">
        <v>0</v>
      </c>
      <c r="G328" s="184">
        <v>0</v>
      </c>
      <c r="H328" s="184">
        <v>0</v>
      </c>
      <c r="I328" s="184">
        <v>0</v>
      </c>
      <c r="J328" s="149"/>
      <c r="K328" s="111"/>
      <c r="L328" s="112"/>
      <c r="M328" s="112"/>
      <c r="N328" s="112"/>
      <c r="O328" s="112"/>
      <c r="P328" s="112"/>
      <c r="Q328" s="112"/>
    </row>
    <row r="329" spans="1:17" s="34" customFormat="1" ht="12" hidden="1" customHeight="1">
      <c r="A329" s="80">
        <v>585</v>
      </c>
      <c r="B329" s="185" t="s">
        <v>302</v>
      </c>
      <c r="C329" s="184"/>
      <c r="D329" s="184">
        <v>0</v>
      </c>
      <c r="E329" s="184">
        <v>0</v>
      </c>
      <c r="F329" s="184">
        <v>0</v>
      </c>
      <c r="G329" s="184">
        <v>0</v>
      </c>
      <c r="H329" s="184">
        <v>0</v>
      </c>
      <c r="I329" s="184">
        <v>0</v>
      </c>
      <c r="J329" s="149"/>
      <c r="K329" s="111"/>
      <c r="L329" s="112"/>
      <c r="M329" s="112"/>
      <c r="N329" s="112"/>
      <c r="O329" s="112"/>
      <c r="P329" s="112"/>
      <c r="Q329" s="112"/>
    </row>
    <row r="330" spans="1:17" s="34" customFormat="1" ht="12" hidden="1" customHeight="1">
      <c r="A330" s="80">
        <v>586</v>
      </c>
      <c r="B330" s="185" t="s">
        <v>303</v>
      </c>
      <c r="C330" s="184"/>
      <c r="D330" s="184">
        <v>0</v>
      </c>
      <c r="E330" s="184">
        <v>0</v>
      </c>
      <c r="F330" s="184">
        <v>0</v>
      </c>
      <c r="G330" s="184">
        <v>0</v>
      </c>
      <c r="H330" s="184">
        <v>0</v>
      </c>
      <c r="I330" s="184">
        <v>0</v>
      </c>
      <c r="J330" s="149"/>
      <c r="K330" s="111"/>
      <c r="L330" s="112"/>
      <c r="M330" s="112"/>
      <c r="N330" s="112"/>
      <c r="O330" s="112"/>
      <c r="P330" s="112"/>
      <c r="Q330" s="112"/>
    </row>
    <row r="331" spans="1:17" s="34" customFormat="1" ht="12" hidden="1" customHeight="1">
      <c r="A331" s="80">
        <v>587</v>
      </c>
      <c r="B331" s="185" t="s">
        <v>304</v>
      </c>
      <c r="C331" s="184"/>
      <c r="D331" s="184">
        <v>0</v>
      </c>
      <c r="E331" s="184">
        <v>0</v>
      </c>
      <c r="F331" s="184">
        <v>0</v>
      </c>
      <c r="G331" s="184">
        <v>0</v>
      </c>
      <c r="H331" s="184">
        <v>0</v>
      </c>
      <c r="I331" s="184">
        <v>0</v>
      </c>
      <c r="J331" s="149"/>
      <c r="K331" s="111"/>
      <c r="L331" s="112"/>
      <c r="M331" s="112"/>
      <c r="N331" s="112"/>
      <c r="O331" s="112"/>
      <c r="P331" s="112"/>
      <c r="Q331" s="112"/>
    </row>
    <row r="332" spans="1:17" s="34" customFormat="1" ht="12" hidden="1" customHeight="1">
      <c r="A332" s="80">
        <v>588</v>
      </c>
      <c r="B332" s="185" t="s">
        <v>305</v>
      </c>
      <c r="C332" s="184"/>
      <c r="D332" s="184">
        <v>0</v>
      </c>
      <c r="E332" s="184">
        <v>0</v>
      </c>
      <c r="F332" s="184">
        <v>0</v>
      </c>
      <c r="G332" s="184">
        <v>0</v>
      </c>
      <c r="H332" s="184">
        <v>0</v>
      </c>
      <c r="I332" s="184">
        <v>0</v>
      </c>
      <c r="J332" s="149"/>
      <c r="K332" s="111"/>
      <c r="L332" s="112"/>
      <c r="M332" s="112"/>
      <c r="N332" s="112"/>
      <c r="O332" s="112"/>
      <c r="P332" s="112"/>
      <c r="Q332" s="112"/>
    </row>
    <row r="333" spans="1:17" s="34" customFormat="1" ht="12" hidden="1" customHeight="1">
      <c r="A333" s="80">
        <v>589</v>
      </c>
      <c r="B333" s="185" t="s">
        <v>306</v>
      </c>
      <c r="C333" s="184"/>
      <c r="D333" s="184">
        <v>0</v>
      </c>
      <c r="E333" s="184">
        <v>0</v>
      </c>
      <c r="F333" s="184">
        <v>0</v>
      </c>
      <c r="G333" s="184">
        <v>0</v>
      </c>
      <c r="H333" s="184">
        <v>0</v>
      </c>
      <c r="I333" s="184">
        <v>0</v>
      </c>
      <c r="J333" s="149"/>
      <c r="K333" s="111"/>
      <c r="L333" s="112"/>
      <c r="M333" s="112"/>
      <c r="N333" s="112"/>
      <c r="O333" s="112"/>
      <c r="P333" s="112"/>
      <c r="Q333" s="112"/>
    </row>
    <row r="334" spans="1:17" s="34" customFormat="1" ht="12" customHeight="1">
      <c r="A334" s="80">
        <v>591</v>
      </c>
      <c r="B334" s="185" t="s">
        <v>307</v>
      </c>
      <c r="C334" s="184"/>
      <c r="D334" s="184">
        <v>0</v>
      </c>
      <c r="E334" s="184">
        <v>20419</v>
      </c>
      <c r="F334" s="184">
        <v>30059</v>
      </c>
      <c r="G334" s="184">
        <v>38814</v>
      </c>
      <c r="H334" s="184">
        <v>46625</v>
      </c>
      <c r="I334" s="184">
        <v>51833</v>
      </c>
      <c r="J334" s="149"/>
      <c r="K334" s="111" t="s">
        <v>308</v>
      </c>
      <c r="L334" s="112"/>
      <c r="M334" s="112"/>
      <c r="N334" s="112"/>
      <c r="O334" s="112"/>
      <c r="P334" s="112"/>
      <c r="Q334" s="112"/>
    </row>
    <row r="335" spans="1:17" s="34" customFormat="1" ht="12" hidden="1" customHeight="1">
      <c r="A335" s="80">
        <v>595</v>
      </c>
      <c r="B335" s="185" t="s">
        <v>91</v>
      </c>
      <c r="C335" s="184"/>
      <c r="D335" s="184">
        <v>0</v>
      </c>
      <c r="E335" s="184">
        <v>0</v>
      </c>
      <c r="F335" s="184">
        <v>0</v>
      </c>
      <c r="G335" s="184">
        <v>0</v>
      </c>
      <c r="H335" s="184">
        <v>0</v>
      </c>
      <c r="I335" s="184">
        <v>0</v>
      </c>
      <c r="J335" s="149"/>
      <c r="K335" s="111"/>
      <c r="L335" s="112"/>
      <c r="M335" s="112"/>
      <c r="N335" s="112"/>
      <c r="O335" s="112"/>
      <c r="P335" s="112"/>
      <c r="Q335" s="112"/>
    </row>
    <row r="336" spans="1:17" s="34" customFormat="1" ht="12" customHeight="1">
      <c r="A336" s="80"/>
      <c r="B336" s="185"/>
      <c r="C336" s="184"/>
      <c r="D336" s="184"/>
      <c r="E336" s="184"/>
      <c r="F336" s="184"/>
      <c r="G336" s="184"/>
      <c r="H336" s="184"/>
      <c r="I336" s="184"/>
      <c r="J336" s="149"/>
      <c r="K336" s="111"/>
      <c r="L336" s="112"/>
      <c r="M336" s="112"/>
      <c r="N336" s="112"/>
      <c r="O336" s="112"/>
      <c r="P336" s="112"/>
      <c r="Q336" s="112"/>
    </row>
    <row r="337" spans="1:17" s="35" customFormat="1" ht="12" customHeight="1">
      <c r="A337" s="183"/>
      <c r="B337" s="48" t="s">
        <v>309</v>
      </c>
      <c r="C337" s="187">
        <f t="shared" ref="C337:I337" si="47">SUM(C306:C336)</f>
        <v>0</v>
      </c>
      <c r="D337" s="187">
        <f t="shared" si="47"/>
        <v>20087.88</v>
      </c>
      <c r="E337" s="187">
        <f t="shared" si="47"/>
        <v>81944</v>
      </c>
      <c r="F337" s="187">
        <f t="shared" si="47"/>
        <v>86559.079999999987</v>
      </c>
      <c r="G337" s="187">
        <f t="shared" si="47"/>
        <v>105722.87360000001</v>
      </c>
      <c r="H337" s="187">
        <f t="shared" si="47"/>
        <v>124954.761312</v>
      </c>
      <c r="I337" s="187">
        <f t="shared" si="47"/>
        <v>141079.55086144002</v>
      </c>
      <c r="J337" s="170"/>
      <c r="K337" s="51"/>
      <c r="L337" s="172"/>
      <c r="M337" s="172"/>
      <c r="N337" s="172"/>
      <c r="O337" s="172"/>
      <c r="P337" s="172"/>
      <c r="Q337" s="172"/>
    </row>
    <row r="338" spans="1:17" s="34" customFormat="1" ht="12" customHeight="1">
      <c r="A338" s="183"/>
      <c r="B338" s="48"/>
      <c r="C338" s="184"/>
      <c r="D338" s="184"/>
      <c r="E338" s="184"/>
      <c r="F338" s="184"/>
      <c r="G338" s="184"/>
      <c r="H338" s="184"/>
      <c r="I338" s="184"/>
      <c r="J338" s="149"/>
      <c r="K338" s="111"/>
      <c r="L338" s="112"/>
      <c r="M338" s="112"/>
      <c r="N338" s="112"/>
      <c r="O338" s="112"/>
      <c r="P338" s="112"/>
      <c r="Q338" s="112"/>
    </row>
    <row r="339" spans="1:17" s="34" customFormat="1" ht="12" customHeight="1">
      <c r="A339" s="48" t="s">
        <v>41</v>
      </c>
      <c r="B339" s="111"/>
      <c r="C339" s="184"/>
      <c r="D339" s="184"/>
      <c r="E339" s="184"/>
      <c r="F339" s="184"/>
      <c r="G339" s="184"/>
      <c r="H339" s="184"/>
      <c r="I339" s="184"/>
      <c r="J339" s="149"/>
      <c r="K339" s="111"/>
      <c r="L339" s="112"/>
      <c r="M339" s="112"/>
      <c r="N339" s="112"/>
      <c r="O339" s="112"/>
      <c r="P339" s="112"/>
      <c r="Q339" s="112"/>
    </row>
    <row r="340" spans="1:17" s="34" customFormat="1" ht="12" hidden="1" customHeight="1">
      <c r="A340" s="80" t="s">
        <v>81</v>
      </c>
      <c r="B340" s="185"/>
      <c r="C340" s="184"/>
      <c r="D340" s="184"/>
      <c r="E340" s="184"/>
      <c r="F340" s="184"/>
      <c r="G340" s="184"/>
      <c r="H340" s="184"/>
      <c r="I340" s="184"/>
      <c r="J340" s="149"/>
      <c r="K340" s="111"/>
      <c r="L340" s="112"/>
      <c r="M340" s="112"/>
      <c r="N340" s="112"/>
      <c r="O340" s="112"/>
      <c r="P340" s="112"/>
      <c r="Q340" s="112"/>
    </row>
    <row r="341" spans="1:17" s="34" customFormat="1" ht="12" hidden="1" customHeight="1">
      <c r="A341" s="80">
        <v>600</v>
      </c>
      <c r="B341" s="185" t="s">
        <v>41</v>
      </c>
      <c r="C341" s="184"/>
      <c r="D341" s="184">
        <v>0</v>
      </c>
      <c r="E341" s="184">
        <v>0</v>
      </c>
      <c r="F341" s="184">
        <v>0</v>
      </c>
      <c r="G341" s="184">
        <v>0</v>
      </c>
      <c r="H341" s="184">
        <v>0</v>
      </c>
      <c r="I341" s="184">
        <v>0</v>
      </c>
      <c r="J341" s="149"/>
      <c r="K341" s="111"/>
      <c r="L341" s="112"/>
      <c r="M341" s="112"/>
      <c r="N341" s="112"/>
      <c r="O341" s="112"/>
      <c r="P341" s="112"/>
      <c r="Q341" s="112"/>
    </row>
    <row r="342" spans="1:17" s="34" customFormat="1" ht="12" customHeight="1">
      <c r="A342" s="80">
        <v>610</v>
      </c>
      <c r="B342" s="185" t="s">
        <v>310</v>
      </c>
      <c r="C342" s="184">
        <v>0</v>
      </c>
      <c r="D342" s="184">
        <v>1000</v>
      </c>
      <c r="E342" s="184">
        <v>24445</v>
      </c>
      <c r="F342" s="184">
        <v>21185.4</v>
      </c>
      <c r="G342" s="184">
        <v>27289.691999999999</v>
      </c>
      <c r="H342" s="184">
        <v>33629.681519999998</v>
      </c>
      <c r="I342" s="184">
        <v>38242.328212799999</v>
      </c>
      <c r="J342" s="149" t="s">
        <v>311</v>
      </c>
      <c r="K342" s="111"/>
      <c r="L342" s="112"/>
      <c r="M342" s="112"/>
      <c r="N342" s="112"/>
      <c r="O342" s="112"/>
      <c r="P342" s="112"/>
      <c r="Q342" s="112"/>
    </row>
    <row r="343" spans="1:17" s="34" customFormat="1" ht="12" customHeight="1">
      <c r="A343" s="80">
        <v>612</v>
      </c>
      <c r="B343" s="185" t="s">
        <v>312</v>
      </c>
      <c r="C343" s="184">
        <v>0</v>
      </c>
      <c r="D343" s="184">
        <v>128684</v>
      </c>
      <c r="E343" s="184">
        <v>1500</v>
      </c>
      <c r="F343" s="184">
        <v>33500</v>
      </c>
      <c r="G343" s="184">
        <v>34297.5</v>
      </c>
      <c r="H343" s="184">
        <v>36153.9</v>
      </c>
      <c r="I343" s="184">
        <v>27989.361000000001</v>
      </c>
      <c r="J343" s="149" t="s">
        <v>313</v>
      </c>
      <c r="K343" s="111"/>
      <c r="L343" s="112"/>
      <c r="M343" s="112"/>
      <c r="N343" s="112"/>
      <c r="O343" s="112"/>
      <c r="P343" s="112"/>
      <c r="Q343" s="112"/>
    </row>
    <row r="344" spans="1:17" s="34" customFormat="1" ht="12" hidden="1" customHeight="1">
      <c r="A344" s="80">
        <v>626</v>
      </c>
      <c r="B344" s="185" t="s">
        <v>314</v>
      </c>
      <c r="C344" s="184"/>
      <c r="D344" s="184">
        <v>0</v>
      </c>
      <c r="E344" s="184">
        <v>0</v>
      </c>
      <c r="F344" s="184">
        <v>0</v>
      </c>
      <c r="G344" s="184">
        <v>0</v>
      </c>
      <c r="H344" s="184">
        <v>0</v>
      </c>
      <c r="I344" s="184">
        <v>0</v>
      </c>
      <c r="J344" s="149"/>
      <c r="K344" s="111"/>
      <c r="L344" s="112"/>
      <c r="M344" s="112"/>
      <c r="N344" s="112"/>
      <c r="O344" s="112"/>
      <c r="P344" s="112"/>
      <c r="Q344" s="112"/>
    </row>
    <row r="345" spans="1:17" s="34" customFormat="1" ht="12" hidden="1" customHeight="1">
      <c r="A345" s="80">
        <v>629</v>
      </c>
      <c r="B345" s="185" t="s">
        <v>315</v>
      </c>
      <c r="C345" s="184"/>
      <c r="D345" s="184">
        <v>0</v>
      </c>
      <c r="E345" s="184">
        <v>0</v>
      </c>
      <c r="F345" s="184">
        <v>0</v>
      </c>
      <c r="G345" s="184">
        <v>0</v>
      </c>
      <c r="H345" s="184">
        <v>0</v>
      </c>
      <c r="I345" s="184">
        <v>0</v>
      </c>
      <c r="J345" s="149"/>
      <c r="K345" s="111"/>
      <c r="L345" s="112"/>
      <c r="M345" s="112"/>
      <c r="N345" s="112"/>
      <c r="O345" s="112"/>
      <c r="P345" s="112"/>
      <c r="Q345" s="112"/>
    </row>
    <row r="346" spans="1:17" s="34" customFormat="1" ht="12" customHeight="1">
      <c r="A346" s="80">
        <v>630</v>
      </c>
      <c r="B346" s="185" t="s">
        <v>316</v>
      </c>
      <c r="C346" s="184"/>
      <c r="D346" s="184">
        <v>0</v>
      </c>
      <c r="E346" s="184">
        <v>174720</v>
      </c>
      <c r="F346" s="184">
        <v>245044.8</v>
      </c>
      <c r="G346" s="184">
        <v>318112.70400000003</v>
      </c>
      <c r="H346" s="184">
        <v>394005.30624000001</v>
      </c>
      <c r="I346" s="184">
        <v>449166.04911359999</v>
      </c>
      <c r="J346" s="149" t="s">
        <v>317</v>
      </c>
      <c r="K346" s="111"/>
      <c r="L346" s="112"/>
      <c r="M346" s="112"/>
      <c r="N346" s="112"/>
      <c r="O346" s="112"/>
      <c r="P346" s="112"/>
      <c r="Q346" s="112"/>
    </row>
    <row r="347" spans="1:17" s="34" customFormat="1" ht="12" customHeight="1">
      <c r="A347" s="80">
        <v>640</v>
      </c>
      <c r="B347" s="185" t="s">
        <v>318</v>
      </c>
      <c r="C347" s="184">
        <v>0</v>
      </c>
      <c r="D347" s="184">
        <v>107748</v>
      </c>
      <c r="E347" s="184">
        <v>25040</v>
      </c>
      <c r="F347" s="184">
        <v>32110.799999999999</v>
      </c>
      <c r="G347" s="184">
        <v>40811.856</v>
      </c>
      <c r="H347" s="184">
        <v>50281.30992</v>
      </c>
      <c r="I347" s="184">
        <v>56230.642537599997</v>
      </c>
      <c r="J347" s="149" t="s">
        <v>319</v>
      </c>
      <c r="K347" s="111"/>
      <c r="L347" s="112"/>
      <c r="M347" s="112"/>
      <c r="N347" s="112"/>
      <c r="O347" s="112"/>
      <c r="P347" s="112"/>
      <c r="Q347" s="112"/>
    </row>
    <row r="348" spans="1:17" s="34" customFormat="1" ht="12" customHeight="1">
      <c r="A348" s="80">
        <v>641</v>
      </c>
      <c r="B348" s="185" t="s">
        <v>320</v>
      </c>
      <c r="C348" s="184">
        <v>0</v>
      </c>
      <c r="D348" s="184">
        <v>0</v>
      </c>
      <c r="E348" s="184">
        <v>36672</v>
      </c>
      <c r="F348" s="184">
        <v>30800</v>
      </c>
      <c r="G348" s="184">
        <v>39984</v>
      </c>
      <c r="H348" s="184">
        <v>49523.040000000001</v>
      </c>
      <c r="I348" s="184">
        <v>56456.265599999999</v>
      </c>
      <c r="J348" s="149"/>
      <c r="K348" s="111"/>
      <c r="L348" s="112"/>
      <c r="M348" s="112"/>
      <c r="N348" s="112"/>
      <c r="O348" s="112"/>
      <c r="P348" s="112"/>
      <c r="Q348" s="112"/>
    </row>
    <row r="349" spans="1:17" s="34" customFormat="1" ht="12" hidden="1" customHeight="1">
      <c r="A349" s="80">
        <v>650</v>
      </c>
      <c r="B349" s="185" t="s">
        <v>321</v>
      </c>
      <c r="C349" s="184"/>
      <c r="D349" s="184">
        <v>0</v>
      </c>
      <c r="E349" s="184">
        <v>0</v>
      </c>
      <c r="F349" s="184">
        <v>0</v>
      </c>
      <c r="G349" s="184">
        <v>0</v>
      </c>
      <c r="H349" s="184">
        <v>0</v>
      </c>
      <c r="I349" s="184">
        <v>0</v>
      </c>
      <c r="J349" s="149" t="s">
        <v>322</v>
      </c>
      <c r="K349" s="111"/>
      <c r="L349" s="112"/>
      <c r="M349" s="112"/>
      <c r="N349" s="112"/>
      <c r="O349" s="112"/>
      <c r="P349" s="112"/>
      <c r="Q349" s="112"/>
    </row>
    <row r="350" spans="1:17" s="34" customFormat="1" ht="12" customHeight="1">
      <c r="A350" s="80">
        <v>651</v>
      </c>
      <c r="B350" s="185" t="s">
        <v>323</v>
      </c>
      <c r="C350" s="184">
        <v>0</v>
      </c>
      <c r="D350" s="184">
        <v>0</v>
      </c>
      <c r="E350" s="184">
        <v>121156</v>
      </c>
      <c r="F350" s="184">
        <v>87924.64</v>
      </c>
      <c r="G350" s="184">
        <v>83263.387199999997</v>
      </c>
      <c r="H350" s="184">
        <v>103127.652432</v>
      </c>
      <c r="I350" s="184">
        <v>117565.52377248</v>
      </c>
      <c r="J350" s="149"/>
      <c r="K350" s="111"/>
      <c r="L350" s="112"/>
      <c r="M350" s="112"/>
      <c r="N350" s="112"/>
      <c r="O350" s="112"/>
      <c r="P350" s="112"/>
      <c r="Q350" s="112"/>
    </row>
    <row r="351" spans="1:17" s="34" customFormat="1" ht="12" customHeight="1">
      <c r="A351" s="80">
        <v>652</v>
      </c>
      <c r="B351" s="185" t="s">
        <v>324</v>
      </c>
      <c r="C351" s="184">
        <v>0</v>
      </c>
      <c r="D351" s="184">
        <v>222438</v>
      </c>
      <c r="E351" s="184">
        <v>0</v>
      </c>
      <c r="F351" s="184">
        <v>47600</v>
      </c>
      <c r="G351" s="184">
        <v>48641.25</v>
      </c>
      <c r="H351" s="184">
        <v>50433.39</v>
      </c>
      <c r="I351" s="184">
        <v>34078.041899999997</v>
      </c>
      <c r="J351" s="149" t="s">
        <v>325</v>
      </c>
      <c r="K351" s="111"/>
      <c r="L351" s="112"/>
      <c r="M351" s="112"/>
      <c r="N351" s="112"/>
      <c r="O351" s="112"/>
      <c r="P351" s="112"/>
      <c r="Q351" s="112"/>
    </row>
    <row r="352" spans="1:17" s="34" customFormat="1" ht="12" customHeight="1">
      <c r="A352" s="80">
        <v>653</v>
      </c>
      <c r="B352" s="185" t="s">
        <v>326</v>
      </c>
      <c r="C352" s="184">
        <v>0</v>
      </c>
      <c r="D352" s="184">
        <v>152.898</v>
      </c>
      <c r="E352" s="184">
        <v>155.95596</v>
      </c>
      <c r="F352" s="184">
        <v>159.0750792</v>
      </c>
      <c r="G352" s="184">
        <v>162.25658078399999</v>
      </c>
      <c r="H352" s="184">
        <v>165.50171239968</v>
      </c>
      <c r="I352" s="184">
        <v>168.811746647674</v>
      </c>
      <c r="J352" s="149"/>
      <c r="K352" s="111"/>
      <c r="L352" s="112"/>
      <c r="M352" s="112"/>
      <c r="N352" s="112"/>
      <c r="O352" s="112"/>
      <c r="P352" s="112"/>
      <c r="Q352" s="112"/>
    </row>
    <row r="353" spans="1:18" s="34" customFormat="1" ht="12" hidden="1" customHeight="1">
      <c r="A353" s="80"/>
      <c r="B353" s="185"/>
      <c r="C353" s="184"/>
      <c r="D353" s="184"/>
      <c r="E353" s="184"/>
      <c r="F353" s="184"/>
      <c r="G353" s="184"/>
      <c r="H353" s="184"/>
      <c r="I353" s="184"/>
      <c r="J353" s="149"/>
      <c r="K353" s="111"/>
      <c r="L353" s="112"/>
      <c r="M353" s="112"/>
      <c r="N353" s="112"/>
      <c r="O353" s="112"/>
      <c r="P353" s="112"/>
      <c r="Q353" s="112"/>
      <c r="R353" s="111"/>
    </row>
    <row r="354" spans="1:18" s="35" customFormat="1" ht="12" customHeight="1">
      <c r="A354" s="183"/>
      <c r="B354" s="48" t="s">
        <v>327</v>
      </c>
      <c r="C354" s="187">
        <f t="shared" ref="C354:I354" si="48">SUM(C340:C353)</f>
        <v>0</v>
      </c>
      <c r="D354" s="187">
        <f t="shared" si="48"/>
        <v>460022.89799999999</v>
      </c>
      <c r="E354" s="187">
        <f t="shared" si="48"/>
        <v>383688.95595999999</v>
      </c>
      <c r="F354" s="187">
        <f t="shared" si="48"/>
        <v>498324.71507919999</v>
      </c>
      <c r="G354" s="187">
        <f t="shared" si="48"/>
        <v>592562.64578078396</v>
      </c>
      <c r="H354" s="187">
        <f t="shared" si="48"/>
        <v>717319.78182439972</v>
      </c>
      <c r="I354" s="187">
        <f t="shared" si="48"/>
        <v>779897.02388312761</v>
      </c>
      <c r="J354" s="170"/>
      <c r="K354" s="51"/>
      <c r="L354" s="172"/>
      <c r="M354" s="172"/>
      <c r="N354" s="172"/>
      <c r="O354" s="172"/>
      <c r="P354" s="172"/>
      <c r="Q354" s="172"/>
      <c r="R354" s="51"/>
    </row>
    <row r="355" spans="1:18" s="34" customFormat="1" ht="12" customHeight="1">
      <c r="A355" s="183"/>
      <c r="B355" s="48"/>
      <c r="C355" s="184"/>
      <c r="D355" s="184"/>
      <c r="E355" s="184"/>
      <c r="F355" s="184"/>
      <c r="G355" s="184"/>
      <c r="H355" s="184"/>
      <c r="I355" s="184"/>
      <c r="J355" s="149"/>
      <c r="K355" s="111"/>
      <c r="L355" s="112"/>
      <c r="M355" s="112"/>
      <c r="N355" s="112"/>
      <c r="O355" s="112"/>
      <c r="P355" s="112"/>
      <c r="Q355" s="112"/>
      <c r="R355" s="111"/>
    </row>
    <row r="356" spans="1:18" s="34" customFormat="1" ht="12" customHeight="1">
      <c r="A356" s="48" t="s">
        <v>42</v>
      </c>
      <c r="B356" s="111"/>
      <c r="C356" s="184"/>
      <c r="D356" s="184"/>
      <c r="E356" s="184"/>
      <c r="F356" s="184"/>
      <c r="G356" s="184"/>
      <c r="H356" s="184"/>
      <c r="I356" s="184"/>
      <c r="J356" s="149"/>
      <c r="K356" s="111"/>
      <c r="L356" s="112"/>
      <c r="M356" s="112"/>
      <c r="N356" s="112"/>
      <c r="O356" s="112"/>
      <c r="P356" s="112"/>
      <c r="Q356" s="112"/>
      <c r="R356" s="111"/>
    </row>
    <row r="357" spans="1:18" s="34" customFormat="1" ht="12" customHeight="1">
      <c r="A357" s="80" t="s">
        <v>81</v>
      </c>
      <c r="B357" s="185"/>
      <c r="C357" s="184"/>
      <c r="D357" s="184"/>
      <c r="E357" s="184"/>
      <c r="F357" s="184"/>
      <c r="G357" s="184"/>
      <c r="H357" s="184"/>
      <c r="I357" s="184"/>
      <c r="J357" s="149"/>
      <c r="K357" s="111"/>
      <c r="L357" s="112"/>
      <c r="M357" s="112"/>
      <c r="N357" s="112"/>
      <c r="O357" s="112"/>
      <c r="P357" s="112"/>
      <c r="Q357" s="112"/>
      <c r="R357" s="111"/>
    </row>
    <row r="358" spans="1:18" s="34" customFormat="1" ht="12" hidden="1" customHeight="1">
      <c r="A358" s="80">
        <v>700</v>
      </c>
      <c r="B358" s="185" t="s">
        <v>328</v>
      </c>
      <c r="C358" s="184"/>
      <c r="D358" s="184">
        <v>0</v>
      </c>
      <c r="E358" s="184">
        <v>0</v>
      </c>
      <c r="F358" s="184">
        <v>0</v>
      </c>
      <c r="G358" s="184">
        <v>0</v>
      </c>
      <c r="H358" s="184">
        <v>0</v>
      </c>
      <c r="I358" s="184">
        <v>0</v>
      </c>
      <c r="J358" s="149"/>
      <c r="K358" s="111"/>
      <c r="L358" s="112"/>
      <c r="M358" s="112"/>
      <c r="N358" s="112"/>
      <c r="O358" s="112"/>
      <c r="P358" s="112"/>
      <c r="Q358" s="112"/>
      <c r="R358" s="111"/>
    </row>
    <row r="359" spans="1:18" s="34" customFormat="1" ht="12" hidden="1" customHeight="1">
      <c r="A359" s="80">
        <v>710</v>
      </c>
      <c r="B359" s="185" t="s">
        <v>329</v>
      </c>
      <c r="C359" s="184"/>
      <c r="D359" s="184">
        <v>0</v>
      </c>
      <c r="E359" s="184">
        <v>0</v>
      </c>
      <c r="F359" s="184">
        <v>0</v>
      </c>
      <c r="G359" s="184">
        <v>0</v>
      </c>
      <c r="H359" s="184">
        <v>0</v>
      </c>
      <c r="I359" s="184">
        <v>0</v>
      </c>
      <c r="J359" s="149"/>
      <c r="K359" s="111"/>
      <c r="L359" s="112"/>
      <c r="M359" s="112"/>
      <c r="N359" s="112"/>
      <c r="O359" s="112"/>
      <c r="P359" s="112"/>
      <c r="Q359" s="112"/>
      <c r="R359" s="111"/>
    </row>
    <row r="360" spans="1:18" s="34" customFormat="1" ht="12" hidden="1" customHeight="1">
      <c r="A360" s="80">
        <v>720</v>
      </c>
      <c r="B360" s="185" t="s">
        <v>330</v>
      </c>
      <c r="C360" s="184"/>
      <c r="D360" s="184">
        <v>0</v>
      </c>
      <c r="E360" s="184">
        <v>0</v>
      </c>
      <c r="F360" s="184">
        <v>0</v>
      </c>
      <c r="G360" s="184">
        <v>0</v>
      </c>
      <c r="H360" s="184">
        <v>0</v>
      </c>
      <c r="I360" s="184">
        <v>0</v>
      </c>
      <c r="J360" s="149"/>
      <c r="K360" s="111"/>
      <c r="L360" s="112"/>
      <c r="M360" s="112"/>
      <c r="N360" s="112"/>
      <c r="O360" s="112"/>
      <c r="P360" s="112"/>
      <c r="Q360" s="112"/>
      <c r="R360" s="111"/>
    </row>
    <row r="361" spans="1:18" s="34" customFormat="1" ht="12" hidden="1" customHeight="1">
      <c r="A361" s="80">
        <v>730</v>
      </c>
      <c r="B361" s="185" t="s">
        <v>331</v>
      </c>
      <c r="C361" s="184"/>
      <c r="D361" s="184">
        <v>0</v>
      </c>
      <c r="E361" s="184">
        <v>0</v>
      </c>
      <c r="F361" s="184">
        <v>0</v>
      </c>
      <c r="G361" s="184">
        <v>0</v>
      </c>
      <c r="H361" s="184">
        <v>0</v>
      </c>
      <c r="I361" s="184">
        <v>0</v>
      </c>
      <c r="J361" s="149"/>
      <c r="K361" s="111"/>
      <c r="L361" s="112"/>
      <c r="M361" s="112"/>
      <c r="N361" s="112"/>
      <c r="O361" s="112"/>
      <c r="P361" s="112"/>
      <c r="Q361" s="112"/>
      <c r="R361" s="111"/>
    </row>
    <row r="362" spans="1:18" s="34" customFormat="1" ht="12" hidden="1" customHeight="1">
      <c r="A362" s="80">
        <v>732</v>
      </c>
      <c r="B362" s="185" t="s">
        <v>332</v>
      </c>
      <c r="C362" s="184"/>
      <c r="D362" s="184">
        <v>0</v>
      </c>
      <c r="E362" s="184">
        <v>0</v>
      </c>
      <c r="F362" s="184">
        <v>0</v>
      </c>
      <c r="G362" s="184">
        <v>0</v>
      </c>
      <c r="H362" s="184">
        <v>0</v>
      </c>
      <c r="I362" s="184">
        <v>0</v>
      </c>
      <c r="J362" s="149"/>
      <c r="K362" s="111"/>
      <c r="L362" s="112"/>
      <c r="M362" s="112"/>
      <c r="N362" s="112"/>
      <c r="O362" s="112"/>
      <c r="P362" s="112"/>
      <c r="Q362" s="112"/>
      <c r="R362" s="111"/>
    </row>
    <row r="363" spans="1:18" s="34" customFormat="1" ht="12" hidden="1" customHeight="1">
      <c r="A363" s="80">
        <v>733</v>
      </c>
      <c r="B363" s="185" t="s">
        <v>333</v>
      </c>
      <c r="C363" s="184"/>
      <c r="D363" s="184">
        <v>0</v>
      </c>
      <c r="E363" s="184">
        <v>0</v>
      </c>
      <c r="F363" s="184">
        <v>0</v>
      </c>
      <c r="G363" s="184">
        <v>0</v>
      </c>
      <c r="H363" s="184">
        <v>0</v>
      </c>
      <c r="I363" s="184">
        <v>0</v>
      </c>
      <c r="J363" s="149"/>
      <c r="K363" s="111"/>
      <c r="L363" s="112"/>
      <c r="M363" s="112"/>
      <c r="N363" s="112"/>
      <c r="O363" s="112"/>
      <c r="P363" s="112"/>
      <c r="Q363" s="112"/>
      <c r="R363" s="111"/>
    </row>
    <row r="364" spans="1:18" s="34" customFormat="1" ht="12" hidden="1" customHeight="1">
      <c r="A364" s="80">
        <v>734</v>
      </c>
      <c r="B364" s="185" t="s">
        <v>334</v>
      </c>
      <c r="C364" s="184"/>
      <c r="D364" s="184">
        <v>0</v>
      </c>
      <c r="E364" s="184">
        <v>0</v>
      </c>
      <c r="F364" s="184">
        <v>0</v>
      </c>
      <c r="G364" s="184">
        <v>0</v>
      </c>
      <c r="H364" s="184">
        <v>0</v>
      </c>
      <c r="I364" s="184">
        <v>0</v>
      </c>
      <c r="J364" s="149"/>
      <c r="K364" s="111"/>
      <c r="L364" s="112"/>
      <c r="M364" s="112"/>
      <c r="N364" s="112"/>
      <c r="O364" s="112"/>
      <c r="P364" s="112"/>
      <c r="Q364" s="112"/>
      <c r="R364" s="111"/>
    </row>
    <row r="365" spans="1:18" s="34" customFormat="1" ht="12" hidden="1" customHeight="1">
      <c r="A365" s="80">
        <v>735</v>
      </c>
      <c r="B365" s="185" t="s">
        <v>335</v>
      </c>
      <c r="C365" s="184"/>
      <c r="D365" s="184">
        <v>0</v>
      </c>
      <c r="E365" s="184">
        <v>0</v>
      </c>
      <c r="F365" s="184">
        <v>0</v>
      </c>
      <c r="G365" s="184">
        <v>0</v>
      </c>
      <c r="H365" s="184">
        <v>0</v>
      </c>
      <c r="I365" s="184">
        <v>0</v>
      </c>
      <c r="J365" s="149"/>
      <c r="K365" s="111"/>
      <c r="L365" s="112"/>
      <c r="M365" s="112"/>
      <c r="N365" s="112"/>
      <c r="O365" s="112"/>
      <c r="P365" s="112"/>
      <c r="Q365" s="112"/>
      <c r="R365" s="111"/>
    </row>
    <row r="366" spans="1:18" s="34" customFormat="1" ht="12" hidden="1" customHeight="1">
      <c r="A366" s="80">
        <v>739</v>
      </c>
      <c r="B366" s="185" t="s">
        <v>336</v>
      </c>
      <c r="C366" s="184"/>
      <c r="D366" s="184">
        <v>0</v>
      </c>
      <c r="E366" s="184">
        <v>0</v>
      </c>
      <c r="F366" s="184">
        <v>0</v>
      </c>
      <c r="G366" s="184">
        <v>0</v>
      </c>
      <c r="H366" s="184">
        <v>0</v>
      </c>
      <c r="I366" s="184">
        <v>0</v>
      </c>
      <c r="J366" s="149"/>
      <c r="K366" s="111"/>
      <c r="L366" s="112"/>
      <c r="M366" s="112"/>
      <c r="N366" s="112"/>
      <c r="O366" s="112"/>
      <c r="P366" s="112"/>
      <c r="Q366" s="112"/>
      <c r="R366" s="111" t="s">
        <v>337</v>
      </c>
    </row>
    <row r="367" spans="1:18" s="89" customFormat="1" ht="12" customHeight="1">
      <c r="A367" s="88">
        <v>790</v>
      </c>
      <c r="B367" s="91" t="s">
        <v>338</v>
      </c>
      <c r="C367" s="189"/>
      <c r="D367" s="189">
        <v>0</v>
      </c>
      <c r="E367" s="189">
        <v>6667</v>
      </c>
      <c r="F367" s="189">
        <v>6667</v>
      </c>
      <c r="G367" s="189">
        <v>6667</v>
      </c>
      <c r="H367" s="189">
        <v>6667</v>
      </c>
      <c r="I367" s="189">
        <v>6667</v>
      </c>
      <c r="J367" s="190"/>
      <c r="K367" s="90" t="s">
        <v>339</v>
      </c>
      <c r="L367" s="117"/>
      <c r="M367" s="117"/>
      <c r="N367" s="117"/>
      <c r="O367" s="117">
        <f>-E367</f>
        <v>-6667</v>
      </c>
      <c r="P367" s="117"/>
      <c r="Q367" s="117" t="s">
        <v>340</v>
      </c>
      <c r="R367" s="117">
        <v>40000</v>
      </c>
    </row>
    <row r="368" spans="1:18" s="34" customFormat="1" ht="12" hidden="1" customHeight="1">
      <c r="A368" s="80"/>
      <c r="B368" s="185"/>
      <c r="C368" s="184"/>
      <c r="D368" s="184"/>
      <c r="E368" s="184"/>
      <c r="F368" s="184"/>
      <c r="G368" s="184"/>
      <c r="H368" s="184"/>
      <c r="I368" s="184"/>
      <c r="J368" s="149"/>
      <c r="K368" s="111"/>
      <c r="L368" s="112"/>
      <c r="M368" s="112"/>
      <c r="N368" s="112"/>
      <c r="O368" s="112"/>
      <c r="P368" s="112"/>
      <c r="Q368" s="112"/>
      <c r="R368" s="112"/>
    </row>
    <row r="369" spans="1:19" s="35" customFormat="1" ht="12" customHeight="1">
      <c r="A369" s="183"/>
      <c r="B369" s="48" t="s">
        <v>341</v>
      </c>
      <c r="C369" s="187">
        <f t="shared" ref="C369:I369" si="49">SUM(C357:C368)</f>
        <v>0</v>
      </c>
      <c r="D369" s="187">
        <f t="shared" si="49"/>
        <v>0</v>
      </c>
      <c r="E369" s="187">
        <f t="shared" si="49"/>
        <v>6667</v>
      </c>
      <c r="F369" s="187">
        <f t="shared" si="49"/>
        <v>6667</v>
      </c>
      <c r="G369" s="187">
        <f t="shared" si="49"/>
        <v>6667</v>
      </c>
      <c r="H369" s="187">
        <f t="shared" si="49"/>
        <v>6667</v>
      </c>
      <c r="I369" s="187">
        <f t="shared" si="49"/>
        <v>6667</v>
      </c>
      <c r="J369" s="170"/>
      <c r="K369" s="51"/>
      <c r="L369" s="172"/>
      <c r="M369" s="172"/>
      <c r="N369" s="172"/>
      <c r="O369" s="172"/>
      <c r="P369" s="172"/>
      <c r="Q369" s="112" t="s">
        <v>342</v>
      </c>
      <c r="R369" s="112">
        <v>24000</v>
      </c>
      <c r="S369" s="111" t="s">
        <v>343</v>
      </c>
    </row>
    <row r="370" spans="1:19" s="34" customFormat="1" ht="12" customHeight="1">
      <c r="A370" s="183"/>
      <c r="B370" s="48"/>
      <c r="C370" s="184"/>
      <c r="D370" s="184"/>
      <c r="E370" s="184"/>
      <c r="F370" s="184"/>
      <c r="G370" s="184"/>
      <c r="H370" s="184"/>
      <c r="I370" s="184"/>
      <c r="J370" s="149"/>
      <c r="K370" s="111"/>
      <c r="L370" s="112"/>
      <c r="M370" s="112"/>
      <c r="N370" s="112"/>
      <c r="O370" s="112"/>
      <c r="P370" s="112"/>
      <c r="Q370" s="112" t="s">
        <v>344</v>
      </c>
      <c r="R370" s="112">
        <v>31994</v>
      </c>
      <c r="S370" s="111" t="s">
        <v>343</v>
      </c>
    </row>
    <row r="371" spans="1:19" s="34" customFormat="1" ht="12" customHeight="1">
      <c r="A371" s="48" t="s">
        <v>44</v>
      </c>
      <c r="B371" s="111"/>
      <c r="C371" s="184"/>
      <c r="D371" s="184"/>
      <c r="E371" s="184"/>
      <c r="F371" s="184"/>
      <c r="G371" s="184"/>
      <c r="H371" s="184"/>
      <c r="I371" s="184"/>
      <c r="J371" s="149"/>
      <c r="K371" s="111"/>
      <c r="L371" s="112"/>
      <c r="M371" s="112"/>
      <c r="N371" s="112"/>
      <c r="O371" s="112"/>
      <c r="P371" s="112"/>
      <c r="Q371" s="112" t="s">
        <v>345</v>
      </c>
      <c r="R371" s="112">
        <v>200000</v>
      </c>
      <c r="S371" s="111" t="s">
        <v>343</v>
      </c>
    </row>
    <row r="372" spans="1:19" s="34" customFormat="1" ht="12" hidden="1" customHeight="1">
      <c r="A372" s="80" t="s">
        <v>81</v>
      </c>
      <c r="B372" s="185"/>
      <c r="C372" s="184"/>
      <c r="D372" s="184"/>
      <c r="E372" s="184"/>
      <c r="F372" s="184"/>
      <c r="G372" s="184"/>
      <c r="H372" s="184"/>
      <c r="I372" s="184"/>
      <c r="J372" s="149"/>
      <c r="K372" s="111"/>
      <c r="L372" s="112"/>
      <c r="M372" s="112"/>
      <c r="N372" s="112"/>
      <c r="O372" s="112"/>
      <c r="P372" s="112"/>
      <c r="Q372" s="112"/>
      <c r="R372" s="111"/>
      <c r="S372" s="111"/>
    </row>
    <row r="373" spans="1:19" s="34" customFormat="1" ht="12" hidden="1" customHeight="1">
      <c r="A373" s="80">
        <v>800</v>
      </c>
      <c r="B373" s="185" t="s">
        <v>44</v>
      </c>
      <c r="C373" s="184"/>
      <c r="D373" s="184">
        <v>0</v>
      </c>
      <c r="E373" s="184">
        <v>0</v>
      </c>
      <c r="F373" s="184">
        <v>0</v>
      </c>
      <c r="G373" s="184">
        <v>0</v>
      </c>
      <c r="H373" s="184">
        <v>0</v>
      </c>
      <c r="I373" s="184">
        <v>0</v>
      </c>
      <c r="J373" s="149"/>
      <c r="K373" s="111"/>
      <c r="L373" s="112"/>
      <c r="M373" s="112"/>
      <c r="N373" s="112"/>
      <c r="O373" s="112"/>
      <c r="P373" s="112"/>
      <c r="Q373" s="112"/>
      <c r="R373" s="111"/>
      <c r="S373" s="111"/>
    </row>
    <row r="374" spans="1:19" s="34" customFormat="1" ht="12" customHeight="1">
      <c r="A374" s="80">
        <v>810</v>
      </c>
      <c r="B374" s="185" t="s">
        <v>346</v>
      </c>
      <c r="C374" s="184">
        <v>0</v>
      </c>
      <c r="D374" s="184">
        <v>1141</v>
      </c>
      <c r="E374" s="184">
        <v>1163.82</v>
      </c>
      <c r="F374" s="184">
        <v>1187.0963999999999</v>
      </c>
      <c r="G374" s="184">
        <v>1210.838328</v>
      </c>
      <c r="H374" s="184">
        <v>1235.05509456</v>
      </c>
      <c r="I374" s="184">
        <v>1259.7561964511999</v>
      </c>
      <c r="J374" s="149"/>
      <c r="K374" s="111"/>
      <c r="L374" s="112"/>
      <c r="M374" s="112"/>
      <c r="N374" s="112"/>
      <c r="O374" s="112"/>
      <c r="P374" s="112"/>
      <c r="Q374" s="112"/>
      <c r="R374" s="111"/>
      <c r="S374" s="111"/>
    </row>
    <row r="375" spans="1:19" s="89" customFormat="1" ht="12" customHeight="1">
      <c r="A375" s="88">
        <v>830</v>
      </c>
      <c r="B375" s="91" t="s">
        <v>347</v>
      </c>
      <c r="C375" s="189"/>
      <c r="D375" s="189">
        <v>0</v>
      </c>
      <c r="E375" s="189">
        <v>0</v>
      </c>
      <c r="F375" s="189">
        <v>0</v>
      </c>
      <c r="G375" s="189">
        <v>0</v>
      </c>
      <c r="H375" s="189">
        <v>0</v>
      </c>
      <c r="I375" s="189">
        <v>0</v>
      </c>
      <c r="J375" s="190"/>
      <c r="K375" s="90"/>
      <c r="L375" s="117"/>
      <c r="M375" s="117"/>
      <c r="N375" s="117"/>
      <c r="O375" s="117">
        <v>100000</v>
      </c>
      <c r="P375" s="117"/>
      <c r="Q375" s="117" t="s">
        <v>348</v>
      </c>
      <c r="R375" s="90"/>
      <c r="S375" s="90"/>
    </row>
    <row r="376" spans="1:19" s="89" customFormat="1" ht="12" customHeight="1">
      <c r="A376" s="88">
        <v>832</v>
      </c>
      <c r="B376" s="91" t="s">
        <v>349</v>
      </c>
      <c r="C376" s="189">
        <v>0</v>
      </c>
      <c r="D376" s="189">
        <v>0</v>
      </c>
      <c r="E376" s="189">
        <v>5040</v>
      </c>
      <c r="F376" s="189">
        <v>5040</v>
      </c>
      <c r="G376" s="189">
        <f>+G375*0.045</f>
        <v>0</v>
      </c>
      <c r="H376" s="189">
        <v>0</v>
      </c>
      <c r="I376" s="189">
        <v>0</v>
      </c>
      <c r="J376" s="190"/>
      <c r="K376" s="90" t="s">
        <v>350</v>
      </c>
      <c r="L376" s="117"/>
      <c r="M376" s="117"/>
      <c r="N376" s="117"/>
      <c r="O376" s="117"/>
      <c r="P376" s="117"/>
      <c r="Q376" s="117"/>
      <c r="R376" s="90"/>
      <c r="S376" s="90"/>
    </row>
    <row r="377" spans="1:19" s="34" customFormat="1" ht="12" customHeight="1">
      <c r="A377" s="80">
        <v>832.1</v>
      </c>
      <c r="B377" s="185" t="s">
        <v>351</v>
      </c>
      <c r="C377" s="184"/>
      <c r="D377" s="184">
        <v>0</v>
      </c>
      <c r="E377" s="184">
        <v>0</v>
      </c>
      <c r="F377" s="184">
        <v>0</v>
      </c>
      <c r="G377" s="184">
        <v>0</v>
      </c>
      <c r="H377" s="184">
        <v>0</v>
      </c>
      <c r="I377" s="184">
        <v>0</v>
      </c>
      <c r="J377" s="149"/>
      <c r="K377" s="111"/>
      <c r="L377" s="112"/>
      <c r="M377" s="112"/>
      <c r="N377" s="112"/>
      <c r="O377" s="112"/>
      <c r="P377" s="112"/>
      <c r="Q377" s="112"/>
      <c r="R377" s="111"/>
      <c r="S377" s="111"/>
    </row>
    <row r="378" spans="1:19" s="34" customFormat="1" ht="12" customHeight="1">
      <c r="A378" s="80">
        <v>832.2</v>
      </c>
      <c r="B378" s="185" t="s">
        <v>352</v>
      </c>
      <c r="C378" s="184"/>
      <c r="D378" s="184">
        <v>0</v>
      </c>
      <c r="E378" s="184">
        <v>1000</v>
      </c>
      <c r="F378" s="184">
        <v>0</v>
      </c>
      <c r="G378" s="184">
        <v>0</v>
      </c>
      <c r="H378" s="184">
        <v>0</v>
      </c>
      <c r="I378" s="184">
        <v>0</v>
      </c>
      <c r="J378" s="149"/>
      <c r="K378" s="111"/>
      <c r="L378" s="112"/>
      <c r="M378" s="112"/>
      <c r="N378" s="112"/>
      <c r="O378" s="112"/>
      <c r="P378" s="112"/>
      <c r="Q378" s="112"/>
      <c r="R378" s="111"/>
      <c r="S378" s="111"/>
    </row>
    <row r="379" spans="1:19" s="34" customFormat="1" ht="12" hidden="1" customHeight="1">
      <c r="A379" s="80">
        <v>890</v>
      </c>
      <c r="B379" s="185" t="s">
        <v>353</v>
      </c>
      <c r="C379" s="184"/>
      <c r="D379" s="184">
        <v>0</v>
      </c>
      <c r="E379" s="184">
        <v>0</v>
      </c>
      <c r="F379" s="184">
        <v>0</v>
      </c>
      <c r="G379" s="184">
        <v>0</v>
      </c>
      <c r="H379" s="184">
        <v>0</v>
      </c>
      <c r="I379" s="184">
        <v>0</v>
      </c>
      <c r="J379" s="149"/>
      <c r="K379" s="111"/>
      <c r="L379" s="112"/>
      <c r="M379" s="112"/>
      <c r="N379" s="112"/>
      <c r="O379" s="112"/>
      <c r="P379" s="112"/>
      <c r="Q379" s="112"/>
      <c r="R379" s="111"/>
      <c r="S379" s="111"/>
    </row>
    <row r="380" spans="1:19" s="34" customFormat="1" ht="12" customHeight="1">
      <c r="A380" s="80">
        <v>890.1</v>
      </c>
      <c r="B380" s="185" t="s">
        <v>354</v>
      </c>
      <c r="C380" s="184"/>
      <c r="D380" s="184">
        <v>622.42999999999995</v>
      </c>
      <c r="E380" s="184">
        <v>0</v>
      </c>
      <c r="F380" s="184">
        <v>0</v>
      </c>
      <c r="G380" s="184">
        <v>0</v>
      </c>
      <c r="H380" s="184">
        <v>0</v>
      </c>
      <c r="I380" s="184">
        <v>0</v>
      </c>
      <c r="J380" s="149"/>
      <c r="K380" s="111"/>
      <c r="L380" s="112"/>
      <c r="M380" s="112"/>
      <c r="N380" s="112"/>
      <c r="O380" s="112"/>
      <c r="P380" s="112"/>
      <c r="Q380" s="112"/>
      <c r="R380" s="111"/>
      <c r="S380" s="111"/>
    </row>
    <row r="381" spans="1:19" s="34" customFormat="1" ht="12" customHeight="1">
      <c r="A381" s="80">
        <v>892</v>
      </c>
      <c r="B381" s="185" t="s">
        <v>355</v>
      </c>
      <c r="C381" s="184"/>
      <c r="D381" s="184">
        <v>65.03</v>
      </c>
      <c r="E381" s="184">
        <v>0</v>
      </c>
      <c r="F381" s="184">
        <v>0</v>
      </c>
      <c r="G381" s="184">
        <v>0</v>
      </c>
      <c r="H381" s="184">
        <v>0</v>
      </c>
      <c r="I381" s="184">
        <v>0</v>
      </c>
      <c r="J381" s="149"/>
      <c r="K381" s="111"/>
      <c r="L381" s="112"/>
      <c r="M381" s="112"/>
      <c r="N381" s="112"/>
      <c r="O381" s="112"/>
      <c r="P381" s="112"/>
      <c r="Q381" s="112"/>
      <c r="R381" s="111"/>
      <c r="S381" s="111"/>
    </row>
    <row r="382" spans="1:19" s="34" customFormat="1" ht="12" hidden="1" customHeight="1">
      <c r="A382" s="80">
        <v>893</v>
      </c>
      <c r="B382" s="185" t="s">
        <v>356</v>
      </c>
      <c r="C382" s="184"/>
      <c r="D382" s="184">
        <v>0</v>
      </c>
      <c r="E382" s="184">
        <v>0</v>
      </c>
      <c r="F382" s="184">
        <v>0</v>
      </c>
      <c r="G382" s="184">
        <v>0</v>
      </c>
      <c r="H382" s="184">
        <v>0</v>
      </c>
      <c r="I382" s="184">
        <v>0</v>
      </c>
      <c r="J382" s="149"/>
      <c r="K382" s="111"/>
      <c r="L382" s="112"/>
      <c r="M382" s="112"/>
      <c r="N382" s="112"/>
      <c r="O382" s="112"/>
      <c r="P382" s="112"/>
      <c r="Q382" s="112"/>
      <c r="R382" s="111"/>
      <c r="S382" s="111"/>
    </row>
    <row r="383" spans="1:19" s="34" customFormat="1" ht="12" hidden="1" customHeight="1">
      <c r="A383" s="80">
        <v>894</v>
      </c>
      <c r="B383" s="185" t="s">
        <v>357</v>
      </c>
      <c r="C383" s="184"/>
      <c r="D383" s="184">
        <v>0</v>
      </c>
      <c r="E383" s="184">
        <v>0</v>
      </c>
      <c r="F383" s="184">
        <v>0</v>
      </c>
      <c r="G383" s="184">
        <v>0</v>
      </c>
      <c r="H383" s="184">
        <v>0</v>
      </c>
      <c r="I383" s="184">
        <v>0</v>
      </c>
      <c r="J383" s="149"/>
      <c r="K383" s="111"/>
      <c r="L383" s="112"/>
      <c r="M383" s="112"/>
      <c r="N383" s="112"/>
      <c r="O383" s="112"/>
      <c r="P383" s="112"/>
      <c r="Q383" s="112"/>
      <c r="R383" s="111"/>
      <c r="S383" s="111"/>
    </row>
    <row r="384" spans="1:19" s="34" customFormat="1" ht="12" hidden="1" customHeight="1">
      <c r="A384" s="80">
        <v>898</v>
      </c>
      <c r="B384" s="185" t="s">
        <v>358</v>
      </c>
      <c r="C384" s="184"/>
      <c r="D384" s="184"/>
      <c r="E384" s="184"/>
      <c r="F384" s="184"/>
      <c r="G384" s="184"/>
      <c r="H384" s="184"/>
      <c r="I384" s="184"/>
      <c r="J384" s="149"/>
      <c r="K384" s="111"/>
      <c r="L384" s="112"/>
      <c r="M384" s="112"/>
      <c r="N384" s="112"/>
      <c r="O384" s="112"/>
      <c r="P384" s="112"/>
      <c r="Q384" s="112"/>
      <c r="R384" s="111"/>
      <c r="S384" s="111"/>
    </row>
    <row r="385" spans="1:17" s="34" customFormat="1" ht="12" hidden="1" customHeight="1">
      <c r="A385" s="80">
        <v>899</v>
      </c>
      <c r="B385" s="185" t="s">
        <v>359</v>
      </c>
      <c r="C385" s="184"/>
      <c r="D385" s="184">
        <v>0</v>
      </c>
      <c r="E385" s="184">
        <v>0</v>
      </c>
      <c r="F385" s="184">
        <v>0</v>
      </c>
      <c r="G385" s="184">
        <v>0</v>
      </c>
      <c r="H385" s="184">
        <v>0</v>
      </c>
      <c r="I385" s="184">
        <v>0</v>
      </c>
      <c r="J385" s="149"/>
      <c r="K385" s="111"/>
      <c r="L385" s="112"/>
      <c r="M385" s="112"/>
      <c r="N385" s="112"/>
      <c r="O385" s="112"/>
      <c r="P385" s="112"/>
      <c r="Q385" s="112"/>
    </row>
    <row r="386" spans="1:17" s="34" customFormat="1" ht="12" hidden="1" customHeight="1">
      <c r="A386" s="80"/>
      <c r="B386" s="185"/>
      <c r="C386" s="184"/>
      <c r="D386" s="184"/>
      <c r="E386" s="184"/>
      <c r="F386" s="184"/>
      <c r="G386" s="184"/>
      <c r="H386" s="184"/>
      <c r="I386" s="184"/>
      <c r="J386" s="149"/>
      <c r="K386" s="111"/>
      <c r="L386" s="112"/>
      <c r="M386" s="112"/>
      <c r="N386" s="112"/>
      <c r="O386" s="112"/>
      <c r="P386" s="112"/>
      <c r="Q386" s="112"/>
    </row>
    <row r="387" spans="1:17" s="35" customFormat="1" ht="12" customHeight="1">
      <c r="A387" s="183"/>
      <c r="B387" s="48" t="s">
        <v>360</v>
      </c>
      <c r="C387" s="187">
        <f t="shared" ref="C387:I387" si="50">SUM(C372:C386)</f>
        <v>0</v>
      </c>
      <c r="D387" s="187">
        <f t="shared" si="50"/>
        <v>1828.4599999999998</v>
      </c>
      <c r="E387" s="187">
        <f t="shared" si="50"/>
        <v>7203.82</v>
      </c>
      <c r="F387" s="187">
        <f t="shared" si="50"/>
        <v>6227.0964000000004</v>
      </c>
      <c r="G387" s="187">
        <f t="shared" si="50"/>
        <v>1210.838328</v>
      </c>
      <c r="H387" s="187">
        <f t="shared" si="50"/>
        <v>1235.05509456</v>
      </c>
      <c r="I387" s="187">
        <f t="shared" si="50"/>
        <v>1259.7561964511999</v>
      </c>
      <c r="J387" s="170"/>
      <c r="K387" s="51"/>
      <c r="L387" s="172"/>
      <c r="M387" s="172"/>
      <c r="N387" s="172"/>
      <c r="O387" s="172"/>
      <c r="P387" s="172"/>
      <c r="Q387" s="172"/>
    </row>
    <row r="388" spans="1:17" s="34" customFormat="1" ht="12" customHeight="1">
      <c r="A388" s="183"/>
      <c r="B388" s="48"/>
      <c r="C388" s="184"/>
      <c r="D388" s="184"/>
      <c r="E388" s="184"/>
      <c r="F388" s="184"/>
      <c r="G388" s="184"/>
      <c r="H388" s="184"/>
      <c r="I388" s="184"/>
      <c r="J388" s="149"/>
      <c r="K388" s="111"/>
      <c r="L388" s="112"/>
      <c r="M388" s="112"/>
      <c r="N388" s="112"/>
      <c r="O388" s="112"/>
      <c r="P388" s="112"/>
      <c r="Q388" s="112"/>
    </row>
    <row r="389" spans="1:17" s="34" customFormat="1" ht="12" hidden="1" customHeight="1">
      <c r="A389" s="48" t="s">
        <v>46</v>
      </c>
      <c r="B389" s="111"/>
      <c r="C389" s="184"/>
      <c r="D389" s="184"/>
      <c r="E389" s="184"/>
      <c r="F389" s="184"/>
      <c r="G389" s="184"/>
      <c r="H389" s="184"/>
      <c r="I389" s="184"/>
      <c r="J389" s="149"/>
      <c r="K389" s="111"/>
      <c r="L389" s="112"/>
      <c r="M389" s="112"/>
      <c r="N389" s="112"/>
      <c r="O389" s="112"/>
      <c r="P389" s="112"/>
      <c r="Q389" s="112"/>
    </row>
    <row r="390" spans="1:17" s="34" customFormat="1" ht="12" hidden="1" customHeight="1">
      <c r="A390" s="80" t="s">
        <v>81</v>
      </c>
      <c r="B390" s="185"/>
      <c r="C390" s="184"/>
      <c r="D390" s="184"/>
      <c r="E390" s="184"/>
      <c r="F390" s="184"/>
      <c r="G390" s="184"/>
      <c r="H390" s="184"/>
      <c r="I390" s="184"/>
      <c r="J390" s="149"/>
      <c r="K390" s="111"/>
      <c r="L390" s="112"/>
      <c r="M390" s="112"/>
      <c r="N390" s="112"/>
      <c r="O390" s="112"/>
      <c r="P390" s="112"/>
      <c r="Q390" s="112"/>
    </row>
    <row r="391" spans="1:17" s="34" customFormat="1" ht="12" hidden="1" customHeight="1">
      <c r="A391" s="80">
        <v>900</v>
      </c>
      <c r="B391" s="185" t="s">
        <v>46</v>
      </c>
      <c r="C391" s="184"/>
      <c r="D391" s="184">
        <v>0</v>
      </c>
      <c r="E391" s="184">
        <v>0</v>
      </c>
      <c r="F391" s="184">
        <v>0</v>
      </c>
      <c r="G391" s="184">
        <v>0</v>
      </c>
      <c r="H391" s="184">
        <v>0</v>
      </c>
      <c r="I391" s="184">
        <v>0</v>
      </c>
      <c r="J391" s="149"/>
      <c r="K391" s="111"/>
      <c r="L391" s="112"/>
      <c r="M391" s="112"/>
      <c r="N391" s="112"/>
      <c r="O391" s="112"/>
      <c r="P391" s="112"/>
      <c r="Q391" s="112"/>
    </row>
    <row r="392" spans="1:17" s="34" customFormat="1" ht="12" hidden="1" customHeight="1">
      <c r="A392" s="80">
        <v>910</v>
      </c>
      <c r="B392" s="185" t="s">
        <v>361</v>
      </c>
      <c r="C392" s="184"/>
      <c r="D392" s="184">
        <v>0</v>
      </c>
      <c r="E392" s="184">
        <v>0</v>
      </c>
      <c r="F392" s="184">
        <v>0</v>
      </c>
      <c r="G392" s="184">
        <v>0</v>
      </c>
      <c r="H392" s="184">
        <v>0</v>
      </c>
      <c r="I392" s="184">
        <v>0</v>
      </c>
      <c r="J392" s="149"/>
      <c r="K392" s="111"/>
      <c r="L392" s="112"/>
      <c r="M392" s="112"/>
      <c r="N392" s="112"/>
      <c r="O392" s="112"/>
      <c r="P392" s="112"/>
      <c r="Q392" s="112"/>
    </row>
    <row r="393" spans="1:17" s="34" customFormat="1" ht="12" hidden="1" customHeight="1">
      <c r="A393" s="80">
        <v>940</v>
      </c>
      <c r="B393" s="185" t="s">
        <v>362</v>
      </c>
      <c r="C393" s="184"/>
      <c r="D393" s="184">
        <v>0</v>
      </c>
      <c r="E393" s="184">
        <v>0</v>
      </c>
      <c r="F393" s="184">
        <v>0</v>
      </c>
      <c r="G393" s="184">
        <v>0</v>
      </c>
      <c r="H393" s="184">
        <v>0</v>
      </c>
      <c r="I393" s="184">
        <v>0</v>
      </c>
      <c r="J393" s="149"/>
      <c r="K393" s="111"/>
      <c r="L393" s="112"/>
      <c r="M393" s="112"/>
      <c r="N393" s="112"/>
      <c r="O393" s="112"/>
      <c r="P393" s="112"/>
      <c r="Q393" s="112"/>
    </row>
    <row r="394" spans="1:17" s="34" customFormat="1" ht="12" hidden="1" customHeight="1">
      <c r="A394" s="80">
        <v>999.1</v>
      </c>
      <c r="B394" s="185" t="s">
        <v>363</v>
      </c>
      <c r="C394" s="184"/>
      <c r="D394" s="184">
        <v>0</v>
      </c>
      <c r="E394" s="184">
        <v>0</v>
      </c>
      <c r="F394" s="184">
        <v>0</v>
      </c>
      <c r="G394" s="184">
        <v>0</v>
      </c>
      <c r="H394" s="184">
        <v>0</v>
      </c>
      <c r="I394" s="184">
        <v>0</v>
      </c>
      <c r="J394" s="149"/>
      <c r="K394" s="111"/>
      <c r="L394" s="112"/>
      <c r="M394" s="112"/>
      <c r="N394" s="112"/>
      <c r="O394" s="112"/>
      <c r="P394" s="112"/>
      <c r="Q394" s="112"/>
    </row>
    <row r="395" spans="1:17" s="34" customFormat="1" ht="12" hidden="1" customHeight="1">
      <c r="A395" s="80"/>
      <c r="B395" s="185"/>
      <c r="C395" s="184"/>
      <c r="D395" s="184"/>
      <c r="E395" s="184"/>
      <c r="F395" s="184"/>
      <c r="G395" s="184"/>
      <c r="H395" s="184"/>
      <c r="I395" s="184"/>
      <c r="J395" s="149"/>
      <c r="K395" s="111"/>
      <c r="L395" s="112"/>
      <c r="M395" s="112"/>
      <c r="N395" s="112"/>
      <c r="O395" s="112"/>
      <c r="P395" s="112"/>
      <c r="Q395" s="112"/>
    </row>
    <row r="396" spans="1:17" s="35" customFormat="1" ht="12" hidden="1" customHeight="1">
      <c r="A396" s="183"/>
      <c r="B396" s="48" t="s">
        <v>364</v>
      </c>
      <c r="C396" s="187">
        <f t="shared" ref="C396:I396" si="51">SUM(C390:C395)</f>
        <v>0</v>
      </c>
      <c r="D396" s="187">
        <f t="shared" si="51"/>
        <v>0</v>
      </c>
      <c r="E396" s="187">
        <f t="shared" si="51"/>
        <v>0</v>
      </c>
      <c r="F396" s="187">
        <f t="shared" si="51"/>
        <v>0</v>
      </c>
      <c r="G396" s="187">
        <f t="shared" si="51"/>
        <v>0</v>
      </c>
      <c r="H396" s="187">
        <f t="shared" si="51"/>
        <v>0</v>
      </c>
      <c r="I396" s="187">
        <f t="shared" si="51"/>
        <v>0</v>
      </c>
      <c r="J396" s="170"/>
      <c r="K396" s="51"/>
      <c r="L396" s="172"/>
      <c r="M396" s="172"/>
      <c r="N396" s="172"/>
      <c r="O396" s="172"/>
      <c r="P396" s="172"/>
      <c r="Q396" s="172"/>
    </row>
    <row r="397" spans="1:17" s="34" customFormat="1" ht="12" hidden="1" customHeight="1">
      <c r="A397" s="183"/>
      <c r="B397" s="48"/>
      <c r="C397" s="184"/>
      <c r="D397" s="184"/>
      <c r="E397" s="184"/>
      <c r="F397" s="184"/>
      <c r="G397" s="184"/>
      <c r="H397" s="184"/>
      <c r="I397" s="184"/>
      <c r="J397" s="149"/>
      <c r="K397" s="111"/>
      <c r="L397" s="112"/>
      <c r="M397" s="112"/>
      <c r="N397" s="112"/>
      <c r="O397" s="112"/>
      <c r="P397" s="112"/>
      <c r="Q397" s="112"/>
    </row>
    <row r="398" spans="1:17" s="35" customFormat="1" ht="12" customHeight="1">
      <c r="A398" s="186" t="s">
        <v>365</v>
      </c>
      <c r="B398" s="48"/>
      <c r="C398" s="187">
        <f t="shared" ref="C398:I398" si="52">C241+C257+C282+C303+C337+C354+C369+C387+C396</f>
        <v>0</v>
      </c>
      <c r="D398" s="187">
        <f t="shared" si="52"/>
        <v>808217.18133333325</v>
      </c>
      <c r="E398" s="187">
        <f t="shared" si="52"/>
        <v>2246732.6223599999</v>
      </c>
      <c r="F398" s="187">
        <f t="shared" si="52"/>
        <v>2819761.4981232001</v>
      </c>
      <c r="G398" s="187">
        <f t="shared" si="52"/>
        <v>3367205.7669452648</v>
      </c>
      <c r="H398" s="187">
        <f t="shared" si="52"/>
        <v>4200964.3197299885</v>
      </c>
      <c r="I398" s="187">
        <f t="shared" si="52"/>
        <v>4688918.9892932</v>
      </c>
      <c r="J398" s="170"/>
      <c r="K398" s="51"/>
      <c r="L398" s="172"/>
      <c r="M398" s="172"/>
      <c r="N398" s="172"/>
      <c r="O398" s="172"/>
      <c r="P398" s="172"/>
      <c r="Q398" s="172"/>
    </row>
    <row r="399" spans="1:17" s="35" customFormat="1" ht="12">
      <c r="A399" s="186"/>
      <c r="B399" s="162"/>
      <c r="C399" s="162"/>
      <c r="D399" s="51"/>
      <c r="E399" s="51"/>
      <c r="F399" s="51"/>
      <c r="G399" s="51"/>
      <c r="H399" s="51"/>
      <c r="I399" s="51"/>
      <c r="J399" s="170"/>
      <c r="K399" s="51"/>
      <c r="L399" s="172"/>
      <c r="M399" s="172"/>
      <c r="N399" s="172"/>
      <c r="O399" s="172"/>
      <c r="P399" s="172"/>
      <c r="Q399" s="172"/>
    </row>
    <row r="400" spans="1:17">
      <c r="A400" s="81"/>
      <c r="B400" s="94"/>
      <c r="C400" s="4"/>
      <c r="D400" s="94"/>
      <c r="E400" s="94"/>
      <c r="F400" s="94"/>
      <c r="G400" s="94"/>
      <c r="H400" s="94"/>
      <c r="I400" s="94"/>
      <c r="J400" s="149"/>
      <c r="K400" s="94"/>
      <c r="L400" s="114"/>
      <c r="M400" s="114"/>
      <c r="N400" s="114"/>
      <c r="O400" s="114"/>
      <c r="P400" s="114"/>
      <c r="Q400" s="114"/>
    </row>
    <row r="401" spans="10:10">
      <c r="J401" s="149"/>
    </row>
  </sheetData>
  <sheetProtection selectLockedCells="1"/>
  <dataConsolidate/>
  <mergeCells count="5">
    <mergeCell ref="C5:C6"/>
    <mergeCell ref="J5:J6"/>
    <mergeCell ref="O5:P5"/>
    <mergeCell ref="K5:L5"/>
    <mergeCell ref="D4:I4"/>
  </mergeCells>
  <pageMargins left="0.25" right="0.25" top="0.75" bottom="0.75" header="0.3" footer="0.3"/>
  <pageSetup scale="57" fitToHeight="0" orientation="landscape" horizontalDpi="300" verticalDpi="300" r:id="rId1"/>
  <headerFooter alignWithMargins="0"/>
  <rowBreaks count="3" manualBreakCount="3">
    <brk id="46" max="13" man="1"/>
    <brk id="81" max="13" man="1"/>
    <brk id="1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70C0"/>
    <pageSetUpPr fitToPage="1"/>
  </sheetPr>
  <dimension ref="A1:DH395"/>
  <sheetViews>
    <sheetView showGridLines="0" tabSelected="1" workbookViewId="0">
      <pane xSplit="2" ySplit="7" topLeftCell="AR106" activePane="bottomRight" state="frozen"/>
      <selection pane="topRight" activeCell="C1" sqref="C1"/>
      <selection pane="bottomLeft" activeCell="A8" sqref="A8"/>
      <selection pane="bottomRight" activeCell="AQ305" sqref="AQ305"/>
    </sheetView>
  </sheetViews>
  <sheetFormatPr defaultColWidth="8.6640625" defaultRowHeight="11.4" outlineLevelRow="1"/>
  <cols>
    <col min="1" max="1" width="22" style="1" customWidth="1" collapsed="1"/>
    <col min="2" max="2" width="15.88671875" style="1" customWidth="1" collapsed="1"/>
    <col min="3" max="16" width="10.6640625" style="1" hidden="1" customWidth="1" collapsed="1"/>
    <col min="17" max="58" width="10.6640625" style="1" customWidth="1" collapsed="1"/>
    <col min="59" max="112" width="8.6640625" style="1"/>
    <col min="113" max="16384" width="8.6640625" style="1" collapsed="1"/>
  </cols>
  <sheetData>
    <row r="1" spans="1:58" ht="15.6">
      <c r="A1" s="56" t="s">
        <v>2</v>
      </c>
      <c r="B1" s="94"/>
      <c r="C1" s="94"/>
      <c r="D1" s="94" t="s">
        <v>81</v>
      </c>
      <c r="E1" s="94" t="s">
        <v>81</v>
      </c>
      <c r="F1" s="94" t="s">
        <v>81</v>
      </c>
      <c r="G1" s="94" t="s">
        <v>81</v>
      </c>
      <c r="H1" s="94" t="s">
        <v>81</v>
      </c>
      <c r="I1" s="94" t="s">
        <v>81</v>
      </c>
      <c r="J1" s="94" t="s">
        <v>81</v>
      </c>
      <c r="K1" s="94" t="s">
        <v>81</v>
      </c>
      <c r="L1" s="94" t="s">
        <v>81</v>
      </c>
      <c r="M1" s="94" t="s">
        <v>81</v>
      </c>
      <c r="N1" s="94" t="s">
        <v>81</v>
      </c>
      <c r="O1" s="94" t="s">
        <v>81</v>
      </c>
      <c r="P1" s="94" t="s">
        <v>81</v>
      </c>
      <c r="Q1" s="94" t="s">
        <v>81</v>
      </c>
      <c r="R1" s="94" t="s">
        <v>81</v>
      </c>
      <c r="S1" s="94" t="s">
        <v>81</v>
      </c>
      <c r="T1" s="94" t="s">
        <v>81</v>
      </c>
      <c r="U1" s="94" t="s">
        <v>81</v>
      </c>
      <c r="V1" s="94" t="s">
        <v>81</v>
      </c>
      <c r="W1" s="94" t="s">
        <v>81</v>
      </c>
      <c r="X1" s="94" t="s">
        <v>81</v>
      </c>
      <c r="Y1" s="94" t="s">
        <v>81</v>
      </c>
      <c r="Z1" s="94" t="s">
        <v>81</v>
      </c>
      <c r="AA1" s="94" t="s">
        <v>81</v>
      </c>
      <c r="AB1" s="94" t="s">
        <v>81</v>
      </c>
      <c r="AC1" s="94" t="s">
        <v>81</v>
      </c>
      <c r="AD1" s="94" t="s">
        <v>81</v>
      </c>
      <c r="AE1" s="94" t="s">
        <v>81</v>
      </c>
      <c r="AF1" s="94" t="s">
        <v>81</v>
      </c>
      <c r="AG1" s="94" t="s">
        <v>81</v>
      </c>
      <c r="AH1" s="94" t="s">
        <v>81</v>
      </c>
      <c r="AI1" s="94" t="s">
        <v>81</v>
      </c>
      <c r="AJ1" s="94" t="s">
        <v>81</v>
      </c>
      <c r="AK1" s="94" t="s">
        <v>81</v>
      </c>
      <c r="AL1" s="94" t="s">
        <v>81</v>
      </c>
      <c r="AM1" s="94" t="s">
        <v>81</v>
      </c>
      <c r="AN1" s="94" t="s">
        <v>81</v>
      </c>
      <c r="AO1" s="94" t="s">
        <v>81</v>
      </c>
      <c r="AP1" s="94" t="s">
        <v>81</v>
      </c>
      <c r="AQ1" s="94" t="s">
        <v>81</v>
      </c>
      <c r="AR1" s="94" t="s">
        <v>81</v>
      </c>
      <c r="AS1" s="94" t="s">
        <v>81</v>
      </c>
      <c r="AT1" s="94" t="s">
        <v>81</v>
      </c>
      <c r="AU1" s="94" t="s">
        <v>81</v>
      </c>
      <c r="AV1" s="94" t="s">
        <v>81</v>
      </c>
      <c r="AW1" s="94" t="s">
        <v>81</v>
      </c>
      <c r="AX1" s="94" t="s">
        <v>81</v>
      </c>
      <c r="AY1" s="94" t="s">
        <v>81</v>
      </c>
      <c r="AZ1" s="94" t="s">
        <v>81</v>
      </c>
      <c r="BA1" s="94" t="s">
        <v>81</v>
      </c>
      <c r="BB1" s="94" t="s">
        <v>81</v>
      </c>
      <c r="BC1" s="94" t="s">
        <v>81</v>
      </c>
      <c r="BD1" s="94" t="s">
        <v>81</v>
      </c>
      <c r="BE1" s="94" t="s">
        <v>81</v>
      </c>
      <c r="BF1" s="94" t="s">
        <v>81</v>
      </c>
    </row>
    <row r="2" spans="1:58" ht="12.75" customHeight="1">
      <c r="A2" s="57" t="s">
        <v>366</v>
      </c>
      <c r="B2" s="94"/>
      <c r="C2" s="94" t="s">
        <v>81</v>
      </c>
      <c r="D2" s="94" t="s">
        <v>81</v>
      </c>
      <c r="E2" s="94" t="s">
        <v>81</v>
      </c>
      <c r="F2" s="94" t="s">
        <v>81</v>
      </c>
      <c r="G2" s="94" t="s">
        <v>81</v>
      </c>
      <c r="H2" s="94" t="s">
        <v>81</v>
      </c>
      <c r="I2" s="94" t="s">
        <v>81</v>
      </c>
      <c r="J2" s="94" t="s">
        <v>81</v>
      </c>
      <c r="K2" s="94" t="s">
        <v>81</v>
      </c>
      <c r="L2" s="94" t="s">
        <v>81</v>
      </c>
      <c r="M2" s="94" t="s">
        <v>81</v>
      </c>
      <c r="N2" s="94" t="s">
        <v>81</v>
      </c>
      <c r="O2" s="94" t="s">
        <v>81</v>
      </c>
      <c r="P2" s="94" t="s">
        <v>81</v>
      </c>
      <c r="Q2" s="94" t="s">
        <v>81</v>
      </c>
      <c r="R2" s="94" t="s">
        <v>81</v>
      </c>
      <c r="S2" s="94" t="s">
        <v>81</v>
      </c>
      <c r="T2" s="94" t="s">
        <v>81</v>
      </c>
      <c r="U2" s="94" t="s">
        <v>81</v>
      </c>
      <c r="V2" s="94" t="s">
        <v>81</v>
      </c>
      <c r="W2" s="94" t="s">
        <v>81</v>
      </c>
      <c r="X2" s="94" t="s">
        <v>81</v>
      </c>
      <c r="Y2" s="94" t="s">
        <v>81</v>
      </c>
      <c r="Z2" s="94" t="s">
        <v>81</v>
      </c>
      <c r="AA2" s="94" t="s">
        <v>81</v>
      </c>
      <c r="AB2" s="94" t="s">
        <v>81</v>
      </c>
      <c r="AC2" s="94" t="s">
        <v>81</v>
      </c>
      <c r="AD2" s="94" t="s">
        <v>81</v>
      </c>
      <c r="AE2" s="94" t="s">
        <v>81</v>
      </c>
      <c r="AF2" s="94" t="s">
        <v>81</v>
      </c>
      <c r="AG2" s="94" t="s">
        <v>81</v>
      </c>
      <c r="AH2" s="94" t="s">
        <v>81</v>
      </c>
      <c r="AI2" s="94" t="s">
        <v>81</v>
      </c>
      <c r="AJ2" s="94" t="s">
        <v>81</v>
      </c>
      <c r="AK2" s="94" t="s">
        <v>81</v>
      </c>
      <c r="AL2" s="94" t="s">
        <v>81</v>
      </c>
      <c r="AM2" s="94" t="s">
        <v>81</v>
      </c>
      <c r="AN2" s="94" t="s">
        <v>81</v>
      </c>
      <c r="AO2" s="94" t="s">
        <v>81</v>
      </c>
      <c r="AP2" s="94" t="s">
        <v>81</v>
      </c>
      <c r="AQ2" s="94" t="s">
        <v>81</v>
      </c>
      <c r="AR2" s="94" t="s">
        <v>81</v>
      </c>
      <c r="AS2" s="94" t="s">
        <v>81</v>
      </c>
      <c r="AT2" s="94" t="s">
        <v>81</v>
      </c>
      <c r="AU2" s="94" t="s">
        <v>81</v>
      </c>
      <c r="AV2" s="94" t="s">
        <v>81</v>
      </c>
      <c r="AW2" s="94" t="s">
        <v>81</v>
      </c>
      <c r="AX2" s="94" t="s">
        <v>81</v>
      </c>
      <c r="AY2" s="94" t="s">
        <v>81</v>
      </c>
      <c r="AZ2" s="94" t="s">
        <v>81</v>
      </c>
      <c r="BA2" s="94" t="s">
        <v>81</v>
      </c>
      <c r="BB2" s="94" t="s">
        <v>81</v>
      </c>
      <c r="BC2" s="94" t="s">
        <v>81</v>
      </c>
      <c r="BD2" s="94" t="s">
        <v>81</v>
      </c>
      <c r="BE2" s="94" t="s">
        <v>81</v>
      </c>
      <c r="BF2" s="94" t="s">
        <v>81</v>
      </c>
    </row>
    <row r="3" spans="1:58" ht="13.2">
      <c r="A3" s="57" t="s">
        <v>4</v>
      </c>
      <c r="B3" s="94"/>
      <c r="C3" s="94" t="s">
        <v>81</v>
      </c>
      <c r="D3" s="94" t="s">
        <v>81</v>
      </c>
      <c r="E3" s="94" t="s">
        <v>81</v>
      </c>
      <c r="F3" s="94" t="s">
        <v>81</v>
      </c>
      <c r="G3" s="94" t="s">
        <v>81</v>
      </c>
      <c r="H3" s="94" t="s">
        <v>81</v>
      </c>
      <c r="I3" s="94" t="s">
        <v>81</v>
      </c>
      <c r="J3" s="94" t="s">
        <v>81</v>
      </c>
      <c r="K3" s="94" t="s">
        <v>81</v>
      </c>
      <c r="L3" s="94" t="s">
        <v>81</v>
      </c>
      <c r="M3" s="94" t="s">
        <v>81</v>
      </c>
      <c r="N3" s="94" t="s">
        <v>81</v>
      </c>
      <c r="O3" s="94" t="s">
        <v>81</v>
      </c>
      <c r="P3" s="94" t="s">
        <v>81</v>
      </c>
      <c r="Q3" s="94" t="s">
        <v>81</v>
      </c>
      <c r="R3" s="94" t="s">
        <v>81</v>
      </c>
      <c r="S3" s="94" t="s">
        <v>81</v>
      </c>
      <c r="T3" s="94" t="s">
        <v>81</v>
      </c>
      <c r="U3" s="94" t="s">
        <v>81</v>
      </c>
      <c r="V3" s="94" t="s">
        <v>81</v>
      </c>
      <c r="W3" s="94" t="s">
        <v>81</v>
      </c>
      <c r="X3" s="94" t="s">
        <v>81</v>
      </c>
      <c r="Y3" s="94" t="s">
        <v>81</v>
      </c>
      <c r="Z3" s="94" t="s">
        <v>81</v>
      </c>
      <c r="AA3" s="94" t="s">
        <v>81</v>
      </c>
      <c r="AB3" s="94" t="s">
        <v>81</v>
      </c>
      <c r="AC3" s="94" t="s">
        <v>81</v>
      </c>
      <c r="AD3" s="94" t="s">
        <v>81</v>
      </c>
      <c r="AE3" s="94" t="s">
        <v>81</v>
      </c>
      <c r="AF3" s="94" t="s">
        <v>81</v>
      </c>
      <c r="AG3" s="94" t="s">
        <v>81</v>
      </c>
      <c r="AH3" s="94" t="s">
        <v>81</v>
      </c>
      <c r="AI3" s="94" t="s">
        <v>81</v>
      </c>
      <c r="AJ3" s="94" t="s">
        <v>81</v>
      </c>
      <c r="AK3" s="94" t="s">
        <v>81</v>
      </c>
      <c r="AL3" s="94" t="s">
        <v>81</v>
      </c>
      <c r="AM3" s="94" t="s">
        <v>81</v>
      </c>
      <c r="AN3" s="94" t="s">
        <v>81</v>
      </c>
      <c r="AO3" s="94" t="s">
        <v>81</v>
      </c>
      <c r="AP3" s="94" t="s">
        <v>81</v>
      </c>
      <c r="AQ3" s="94" t="s">
        <v>81</v>
      </c>
      <c r="AR3" s="94" t="s">
        <v>81</v>
      </c>
      <c r="AS3" s="94" t="s">
        <v>81</v>
      </c>
      <c r="AT3" s="94" t="s">
        <v>81</v>
      </c>
      <c r="AU3" s="94" t="s">
        <v>81</v>
      </c>
      <c r="AV3" s="94" t="s">
        <v>81</v>
      </c>
      <c r="AW3" s="94" t="s">
        <v>81</v>
      </c>
      <c r="AX3" s="94" t="s">
        <v>81</v>
      </c>
      <c r="AY3" s="94" t="s">
        <v>81</v>
      </c>
      <c r="AZ3" s="94" t="s">
        <v>81</v>
      </c>
      <c r="BA3" s="94" t="s">
        <v>81</v>
      </c>
      <c r="BB3" s="94" t="s">
        <v>81</v>
      </c>
      <c r="BC3" s="94" t="s">
        <v>81</v>
      </c>
      <c r="BD3" s="94" t="s">
        <v>81</v>
      </c>
      <c r="BE3" s="94" t="s">
        <v>81</v>
      </c>
      <c r="BF3" s="94" t="s">
        <v>81</v>
      </c>
    </row>
    <row r="4" spans="1:58" ht="13.2">
      <c r="A4" s="57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</row>
    <row r="5" spans="1:58" ht="12" customHeight="1">
      <c r="A5" s="20" t="s">
        <v>81</v>
      </c>
      <c r="B5" s="14" t="s">
        <v>81</v>
      </c>
      <c r="C5" s="231" t="s">
        <v>7</v>
      </c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2"/>
      <c r="Q5" s="231" t="s">
        <v>8</v>
      </c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2"/>
      <c r="AE5" s="231" t="s">
        <v>9</v>
      </c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2"/>
      <c r="AS5" s="231" t="s">
        <v>10</v>
      </c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2"/>
    </row>
    <row r="6" spans="1:58" ht="12" customHeight="1">
      <c r="A6" s="5" t="s">
        <v>81</v>
      </c>
      <c r="B6" s="94" t="s">
        <v>81</v>
      </c>
      <c r="C6" s="233" t="s">
        <v>16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4"/>
      <c r="Q6" s="233" t="s">
        <v>17</v>
      </c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4"/>
      <c r="AE6" s="233" t="s">
        <v>18</v>
      </c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4"/>
      <c r="AS6" s="233" t="s">
        <v>19</v>
      </c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4"/>
    </row>
    <row r="7" spans="1:58" ht="12" customHeight="1">
      <c r="A7" s="21" t="s">
        <v>81</v>
      </c>
      <c r="B7" s="2" t="s">
        <v>81</v>
      </c>
      <c r="C7" s="12" t="s">
        <v>367</v>
      </c>
      <c r="D7" s="12" t="s">
        <v>368</v>
      </c>
      <c r="E7" s="12" t="s">
        <v>369</v>
      </c>
      <c r="F7" s="12" t="s">
        <v>370</v>
      </c>
      <c r="G7" s="12" t="s">
        <v>371</v>
      </c>
      <c r="H7" s="12" t="s">
        <v>372</v>
      </c>
      <c r="I7" s="12" t="s">
        <v>373</v>
      </c>
      <c r="J7" s="12" t="s">
        <v>374</v>
      </c>
      <c r="K7" s="12" t="s">
        <v>375</v>
      </c>
      <c r="L7" s="12" t="s">
        <v>376</v>
      </c>
      <c r="M7" s="12" t="s">
        <v>377</v>
      </c>
      <c r="N7" s="12" t="s">
        <v>378</v>
      </c>
      <c r="O7" s="12" t="s">
        <v>379</v>
      </c>
      <c r="P7" s="15" t="s">
        <v>380</v>
      </c>
      <c r="Q7" s="12" t="s">
        <v>367</v>
      </c>
      <c r="R7" s="12" t="s">
        <v>368</v>
      </c>
      <c r="S7" s="12" t="s">
        <v>369</v>
      </c>
      <c r="T7" s="12" t="s">
        <v>370</v>
      </c>
      <c r="U7" s="12" t="s">
        <v>371</v>
      </c>
      <c r="V7" s="12" t="s">
        <v>372</v>
      </c>
      <c r="W7" s="12" t="s">
        <v>373</v>
      </c>
      <c r="X7" s="12" t="s">
        <v>374</v>
      </c>
      <c r="Y7" s="12" t="s">
        <v>375</v>
      </c>
      <c r="Z7" s="12" t="s">
        <v>376</v>
      </c>
      <c r="AA7" s="12" t="s">
        <v>377</v>
      </c>
      <c r="AB7" s="12" t="s">
        <v>378</v>
      </c>
      <c r="AC7" s="12" t="s">
        <v>379</v>
      </c>
      <c r="AD7" s="15" t="s">
        <v>380</v>
      </c>
      <c r="AE7" s="12" t="s">
        <v>367</v>
      </c>
      <c r="AF7" s="12" t="s">
        <v>368</v>
      </c>
      <c r="AG7" s="12" t="s">
        <v>369</v>
      </c>
      <c r="AH7" s="12" t="s">
        <v>370</v>
      </c>
      <c r="AI7" s="12" t="s">
        <v>371</v>
      </c>
      <c r="AJ7" s="12" t="s">
        <v>372</v>
      </c>
      <c r="AK7" s="12" t="s">
        <v>373</v>
      </c>
      <c r="AL7" s="12" t="s">
        <v>374</v>
      </c>
      <c r="AM7" s="12" t="s">
        <v>375</v>
      </c>
      <c r="AN7" s="12" t="s">
        <v>376</v>
      </c>
      <c r="AO7" s="12" t="s">
        <v>377</v>
      </c>
      <c r="AP7" s="12" t="s">
        <v>378</v>
      </c>
      <c r="AQ7" s="12" t="s">
        <v>379</v>
      </c>
      <c r="AR7" s="15" t="s">
        <v>380</v>
      </c>
      <c r="AS7" s="12" t="s">
        <v>367</v>
      </c>
      <c r="AT7" s="12" t="s">
        <v>368</v>
      </c>
      <c r="AU7" s="12" t="s">
        <v>369</v>
      </c>
      <c r="AV7" s="12" t="s">
        <v>370</v>
      </c>
      <c r="AW7" s="12" t="s">
        <v>371</v>
      </c>
      <c r="AX7" s="12" t="s">
        <v>372</v>
      </c>
      <c r="AY7" s="12" t="s">
        <v>373</v>
      </c>
      <c r="AZ7" s="12" t="s">
        <v>374</v>
      </c>
      <c r="BA7" s="12" t="s">
        <v>375</v>
      </c>
      <c r="BB7" s="12" t="s">
        <v>376</v>
      </c>
      <c r="BC7" s="12" t="s">
        <v>377</v>
      </c>
      <c r="BD7" s="12" t="s">
        <v>378</v>
      </c>
      <c r="BE7" s="12" t="s">
        <v>379</v>
      </c>
      <c r="BF7" s="15" t="s">
        <v>380</v>
      </c>
    </row>
    <row r="8" spans="1:58" ht="12" customHeight="1">
      <c r="A8" s="21" t="s">
        <v>81</v>
      </c>
      <c r="B8" s="2" t="s">
        <v>81</v>
      </c>
      <c r="C8" s="13" t="s">
        <v>381</v>
      </c>
      <c r="D8" s="13" t="s">
        <v>381</v>
      </c>
      <c r="E8" s="13" t="s">
        <v>381</v>
      </c>
      <c r="F8" s="13" t="s">
        <v>381</v>
      </c>
      <c r="G8" s="13" t="s">
        <v>381</v>
      </c>
      <c r="H8" s="13" t="s">
        <v>381</v>
      </c>
      <c r="I8" s="13" t="s">
        <v>381</v>
      </c>
      <c r="J8" s="13" t="s">
        <v>379</v>
      </c>
      <c r="K8" s="13" t="s">
        <v>379</v>
      </c>
      <c r="L8" s="13" t="s">
        <v>379</v>
      </c>
      <c r="M8" s="13" t="s">
        <v>379</v>
      </c>
      <c r="N8" s="13" t="s">
        <v>379</v>
      </c>
      <c r="O8" s="27"/>
      <c r="P8" s="16" t="s">
        <v>382</v>
      </c>
      <c r="Q8" s="13" t="s">
        <v>379</v>
      </c>
      <c r="R8" s="13" t="s">
        <v>379</v>
      </c>
      <c r="S8" s="13" t="s">
        <v>379</v>
      </c>
      <c r="T8" s="13" t="s">
        <v>379</v>
      </c>
      <c r="U8" s="13" t="s">
        <v>379</v>
      </c>
      <c r="V8" s="13" t="s">
        <v>379</v>
      </c>
      <c r="W8" s="13" t="s">
        <v>379</v>
      </c>
      <c r="X8" s="13" t="s">
        <v>379</v>
      </c>
      <c r="Y8" s="13" t="s">
        <v>379</v>
      </c>
      <c r="Z8" s="13" t="s">
        <v>379</v>
      </c>
      <c r="AA8" s="13" t="s">
        <v>379</v>
      </c>
      <c r="AB8" s="13" t="s">
        <v>379</v>
      </c>
      <c r="AC8" s="27"/>
      <c r="AD8" s="16" t="s">
        <v>382</v>
      </c>
      <c r="AE8" s="13" t="s">
        <v>379</v>
      </c>
      <c r="AF8" s="13" t="s">
        <v>379</v>
      </c>
      <c r="AG8" s="13" t="s">
        <v>379</v>
      </c>
      <c r="AH8" s="13" t="s">
        <v>379</v>
      </c>
      <c r="AI8" s="13" t="s">
        <v>379</v>
      </c>
      <c r="AJ8" s="13" t="s">
        <v>379</v>
      </c>
      <c r="AK8" s="13" t="s">
        <v>379</v>
      </c>
      <c r="AL8" s="13" t="s">
        <v>379</v>
      </c>
      <c r="AM8" s="13" t="s">
        <v>379</v>
      </c>
      <c r="AN8" s="13" t="s">
        <v>379</v>
      </c>
      <c r="AO8" s="13" t="s">
        <v>379</v>
      </c>
      <c r="AP8" s="13" t="s">
        <v>379</v>
      </c>
      <c r="AQ8" s="27"/>
      <c r="AR8" s="16" t="s">
        <v>382</v>
      </c>
      <c r="AS8" s="13" t="s">
        <v>379</v>
      </c>
      <c r="AT8" s="13" t="s">
        <v>379</v>
      </c>
      <c r="AU8" s="13" t="s">
        <v>379</v>
      </c>
      <c r="AV8" s="13" t="s">
        <v>379</v>
      </c>
      <c r="AW8" s="13" t="s">
        <v>379</v>
      </c>
      <c r="AX8" s="13" t="s">
        <v>379</v>
      </c>
      <c r="AY8" s="13" t="s">
        <v>379</v>
      </c>
      <c r="AZ8" s="13" t="s">
        <v>379</v>
      </c>
      <c r="BA8" s="13" t="s">
        <v>379</v>
      </c>
      <c r="BB8" s="13" t="s">
        <v>379</v>
      </c>
      <c r="BC8" s="13" t="s">
        <v>379</v>
      </c>
      <c r="BD8" s="13" t="s">
        <v>379</v>
      </c>
      <c r="BE8" s="27"/>
      <c r="BF8" s="16" t="s">
        <v>382</v>
      </c>
    </row>
    <row r="9" spans="1:58" ht="12" customHeight="1">
      <c r="A9" s="21" t="s">
        <v>81</v>
      </c>
      <c r="B9" s="2" t="s">
        <v>81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2" t="s">
        <v>81</v>
      </c>
      <c r="P9" s="17" t="s">
        <v>81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"/>
      <c r="AD9" s="17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"/>
      <c r="AR9" s="17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"/>
      <c r="BF9" s="17"/>
    </row>
    <row r="10" spans="1:58" ht="12" customHeight="1">
      <c r="A10" s="22" t="s">
        <v>383</v>
      </c>
      <c r="B10" s="2"/>
      <c r="C10" s="42">
        <v>14310.1</v>
      </c>
      <c r="D10" s="3">
        <f>C346</f>
        <v>19721.509999999998</v>
      </c>
      <c r="E10" s="3">
        <f t="shared" ref="E10" si="0">D346</f>
        <v>8153.6499999999978</v>
      </c>
      <c r="F10" s="3">
        <f t="shared" ref="F10" si="1">E346</f>
        <v>31257.349999999995</v>
      </c>
      <c r="G10" s="3">
        <f t="shared" ref="G10" si="2">F346</f>
        <v>128478.43999999999</v>
      </c>
      <c r="H10" s="3">
        <f t="shared" ref="H10" si="3">G346</f>
        <v>135246.78</v>
      </c>
      <c r="I10" s="3">
        <f t="shared" ref="I10" si="4">H346</f>
        <v>130664.87</v>
      </c>
      <c r="J10" s="3">
        <f t="shared" ref="J10" si="5">I346</f>
        <v>75345.97</v>
      </c>
      <c r="K10" s="3">
        <f t="shared" ref="K10" si="6">J346</f>
        <v>139319.99414651201</v>
      </c>
      <c r="L10" s="3">
        <f t="shared" ref="L10" si="7">K346</f>
        <v>137471.16491370412</v>
      </c>
      <c r="M10" s="3">
        <f t="shared" ref="M10" si="8">L346</f>
        <v>115639.70090650866</v>
      </c>
      <c r="N10" s="3">
        <f t="shared" ref="N10" si="9">M346</f>
        <v>103149.71818443347</v>
      </c>
      <c r="O10" s="3" t="s">
        <v>81</v>
      </c>
      <c r="P10" s="18" t="s">
        <v>81</v>
      </c>
      <c r="Q10" s="3">
        <f>N346</f>
        <v>12439.155462358292</v>
      </c>
      <c r="R10" s="3">
        <f>Q346</f>
        <v>137129.7337275373</v>
      </c>
      <c r="S10" s="3">
        <f t="shared" ref="S10" si="10">R346</f>
        <v>157418.23256341819</v>
      </c>
      <c r="T10" s="3">
        <f t="shared" ref="T10" si="11">S346</f>
        <v>115446.46451541994</v>
      </c>
      <c r="U10" s="3">
        <f t="shared" ref="U10" si="12">T346</f>
        <v>105942.37692196712</v>
      </c>
      <c r="V10" s="3">
        <f t="shared" ref="V10" si="13">U346</f>
        <v>122121.53084366577</v>
      </c>
      <c r="W10" s="3">
        <f t="shared" ref="W10" si="14">V346</f>
        <v>43008.65658354621</v>
      </c>
      <c r="X10" s="3">
        <f t="shared" ref="X10" si="15">W346</f>
        <v>64895.782323426683</v>
      </c>
      <c r="Y10" s="3">
        <f t="shared" ref="Y10" si="16">X346</f>
        <v>74078.242154216263</v>
      </c>
      <c r="Z10" s="3">
        <f t="shared" ref="Z10" si="17">Y346</f>
        <v>92092.640621369443</v>
      </c>
      <c r="AA10" s="3">
        <f t="shared" ref="AA10" si="18">Z346</f>
        <v>110149.27242185593</v>
      </c>
      <c r="AB10" s="3">
        <f t="shared" ref="AB10" si="19">AA346</f>
        <v>94300.267858706124</v>
      </c>
      <c r="AC10" s="3" t="s">
        <v>81</v>
      </c>
      <c r="AD10" s="18" t="s">
        <v>81</v>
      </c>
      <c r="AE10" s="3">
        <f>AB346</f>
        <v>73411.263295556317</v>
      </c>
      <c r="AF10" s="3">
        <f>AE346</f>
        <v>144221.80617639213</v>
      </c>
      <c r="AG10" s="3">
        <f t="shared" ref="AG10" si="20">AF346</f>
        <v>163800.47784858468</v>
      </c>
      <c r="AH10" s="3">
        <f t="shared" ref="AH10" si="21">AG346</f>
        <v>197894.16122497842</v>
      </c>
      <c r="AI10" s="3">
        <f t="shared" ref="AI10" si="22">AH346</f>
        <v>221114.54460591768</v>
      </c>
      <c r="AJ10" s="3">
        <f t="shared" ref="AJ10" si="23">AI346</f>
        <v>228307.92546867509</v>
      </c>
      <c r="AK10" s="3">
        <f t="shared" ref="AK10" si="24">AJ346</f>
        <v>229334.8579289942</v>
      </c>
      <c r="AL10" s="3">
        <f t="shared" ref="AL10" si="25">AK346</f>
        <v>244119.84130993343</v>
      </c>
      <c r="AM10" s="3">
        <f t="shared" ref="AM10" si="26">AL346</f>
        <v>242007.61903178174</v>
      </c>
      <c r="AN10" s="3">
        <f t="shared" ref="AN10" si="27">AM346</f>
        <v>247651.8751399937</v>
      </c>
      <c r="AO10" s="3">
        <f t="shared" ref="AO10" si="28">AN346</f>
        <v>253296.13124820567</v>
      </c>
      <c r="AP10" s="3">
        <f t="shared" ref="AP10" si="29">AO346</f>
        <v>250942.25099278128</v>
      </c>
      <c r="AQ10" s="3" t="s">
        <v>81</v>
      </c>
      <c r="AR10" s="18" t="s">
        <v>81</v>
      </c>
      <c r="AS10" s="3">
        <f>AP346</f>
        <v>234830.3198167368</v>
      </c>
      <c r="AT10" s="3">
        <f>AS346</f>
        <v>244662.2398817935</v>
      </c>
      <c r="AU10" s="3">
        <f t="shared" ref="AU10" si="30">AT346</f>
        <v>274149.59413868742</v>
      </c>
      <c r="AV10" s="3">
        <f t="shared" ref="AV10" si="31">AU346</f>
        <v>342966.88548335142</v>
      </c>
      <c r="AW10" s="3">
        <f t="shared" ref="AW10" si="32">AV346</f>
        <v>396299.32014983363</v>
      </c>
      <c r="AX10" s="3">
        <f t="shared" ref="AX10" si="33">AW346</f>
        <v>428659.5005290432</v>
      </c>
      <c r="AY10" s="3">
        <f t="shared" ref="AY10" si="34">AX346</f>
        <v>453504.84856438288</v>
      </c>
      <c r="AZ10" s="3">
        <f t="shared" ref="AZ10" si="35">AY346</f>
        <v>495933.89123086515</v>
      </c>
      <c r="BA10" s="3">
        <f t="shared" ref="BA10" si="36">AZ346</f>
        <v>515951.90323371103</v>
      </c>
      <c r="BB10" s="3">
        <f t="shared" ref="BB10" si="37">BA346</f>
        <v>546257.45499110245</v>
      </c>
      <c r="BC10" s="3">
        <f t="shared" ref="BC10" si="38">BB346</f>
        <v>576563.00674849388</v>
      </c>
      <c r="BD10" s="3">
        <f t="shared" ref="BD10" si="39">BC346</f>
        <v>596260.50396043062</v>
      </c>
      <c r="BE10" s="3" t="s">
        <v>81</v>
      </c>
      <c r="BF10" s="18" t="s">
        <v>81</v>
      </c>
    </row>
    <row r="11" spans="1:58" ht="12" customHeight="1">
      <c r="A11" s="21" t="s">
        <v>81</v>
      </c>
      <c r="B11" s="2" t="s">
        <v>81</v>
      </c>
      <c r="C11" s="43" t="s">
        <v>81</v>
      </c>
      <c r="D11" s="43" t="s">
        <v>81</v>
      </c>
      <c r="E11" s="43" t="s">
        <v>81</v>
      </c>
      <c r="F11" s="43" t="s">
        <v>81</v>
      </c>
      <c r="G11" s="43" t="s">
        <v>81</v>
      </c>
      <c r="H11" s="43" t="s">
        <v>81</v>
      </c>
      <c r="I11" s="43" t="s">
        <v>81</v>
      </c>
      <c r="J11" s="43" t="s">
        <v>81</v>
      </c>
      <c r="K11" s="43" t="s">
        <v>81</v>
      </c>
      <c r="L11" s="43" t="s">
        <v>81</v>
      </c>
      <c r="M11" s="43" t="s">
        <v>81</v>
      </c>
      <c r="N11" s="43" t="s">
        <v>81</v>
      </c>
      <c r="O11" s="43" t="s">
        <v>81</v>
      </c>
      <c r="P11" s="44" t="s">
        <v>81</v>
      </c>
      <c r="Q11" s="43" t="s">
        <v>81</v>
      </c>
      <c r="R11" s="43" t="s">
        <v>81</v>
      </c>
      <c r="S11" s="43" t="s">
        <v>81</v>
      </c>
      <c r="T11" s="43" t="s">
        <v>81</v>
      </c>
      <c r="U11" s="43" t="s">
        <v>81</v>
      </c>
      <c r="V11" s="43" t="s">
        <v>81</v>
      </c>
      <c r="W11" s="43" t="s">
        <v>81</v>
      </c>
      <c r="X11" s="43" t="s">
        <v>81</v>
      </c>
      <c r="Y11" s="43" t="s">
        <v>81</v>
      </c>
      <c r="Z11" s="43" t="s">
        <v>81</v>
      </c>
      <c r="AA11" s="43" t="s">
        <v>81</v>
      </c>
      <c r="AB11" s="43" t="s">
        <v>81</v>
      </c>
      <c r="AC11" s="43" t="s">
        <v>81</v>
      </c>
      <c r="AD11" s="44" t="s">
        <v>81</v>
      </c>
      <c r="AE11" s="43" t="s">
        <v>81</v>
      </c>
      <c r="AF11" s="43" t="s">
        <v>81</v>
      </c>
      <c r="AG11" s="43" t="s">
        <v>81</v>
      </c>
      <c r="AH11" s="43" t="s">
        <v>81</v>
      </c>
      <c r="AI11" s="43" t="s">
        <v>81</v>
      </c>
      <c r="AJ11" s="43" t="s">
        <v>81</v>
      </c>
      <c r="AK11" s="43" t="s">
        <v>81</v>
      </c>
      <c r="AL11" s="43" t="s">
        <v>81</v>
      </c>
      <c r="AM11" s="43" t="s">
        <v>81</v>
      </c>
      <c r="AN11" s="43" t="s">
        <v>81</v>
      </c>
      <c r="AO11" s="43" t="s">
        <v>81</v>
      </c>
      <c r="AP11" s="43" t="s">
        <v>81</v>
      </c>
      <c r="AQ11" s="43" t="s">
        <v>81</v>
      </c>
      <c r="AR11" s="44" t="s">
        <v>81</v>
      </c>
      <c r="AS11" s="43" t="s">
        <v>81</v>
      </c>
      <c r="AT11" s="43" t="s">
        <v>81</v>
      </c>
      <c r="AU11" s="43" t="s">
        <v>81</v>
      </c>
      <c r="AV11" s="43" t="s">
        <v>81</v>
      </c>
      <c r="AW11" s="43" t="s">
        <v>81</v>
      </c>
      <c r="AX11" s="43" t="s">
        <v>81</v>
      </c>
      <c r="AY11" s="43" t="s">
        <v>81</v>
      </c>
      <c r="AZ11" s="43" t="s">
        <v>81</v>
      </c>
      <c r="BA11" s="43" t="s">
        <v>81</v>
      </c>
      <c r="BB11" s="43" t="s">
        <v>81</v>
      </c>
      <c r="BC11" s="43" t="s">
        <v>81</v>
      </c>
      <c r="BD11" s="43" t="s">
        <v>81</v>
      </c>
      <c r="BE11" s="43" t="s">
        <v>81</v>
      </c>
      <c r="BF11" s="44" t="s">
        <v>81</v>
      </c>
    </row>
    <row r="12" spans="1:58" ht="12" customHeight="1">
      <c r="A12" s="23" t="s">
        <v>80</v>
      </c>
      <c r="B12" s="94"/>
      <c r="C12" s="4" t="s">
        <v>81</v>
      </c>
      <c r="D12" s="4" t="s">
        <v>81</v>
      </c>
      <c r="E12" s="4" t="s">
        <v>81</v>
      </c>
      <c r="F12" s="4" t="s">
        <v>81</v>
      </c>
      <c r="G12" s="4" t="s">
        <v>81</v>
      </c>
      <c r="H12" s="4" t="s">
        <v>81</v>
      </c>
      <c r="I12" s="4" t="s">
        <v>81</v>
      </c>
      <c r="J12" s="4" t="s">
        <v>81</v>
      </c>
      <c r="K12" s="4" t="s">
        <v>81</v>
      </c>
      <c r="L12" s="4" t="s">
        <v>81</v>
      </c>
      <c r="M12" s="4" t="s">
        <v>81</v>
      </c>
      <c r="N12" s="4" t="s">
        <v>81</v>
      </c>
      <c r="O12" s="4" t="s">
        <v>81</v>
      </c>
      <c r="P12" s="79" t="s">
        <v>81</v>
      </c>
      <c r="Q12" s="4" t="s">
        <v>81</v>
      </c>
      <c r="R12" s="4" t="s">
        <v>81</v>
      </c>
      <c r="S12" s="4" t="s">
        <v>81</v>
      </c>
      <c r="T12" s="4" t="s">
        <v>81</v>
      </c>
      <c r="U12" s="4" t="s">
        <v>81</v>
      </c>
      <c r="V12" s="4" t="s">
        <v>81</v>
      </c>
      <c r="W12" s="4" t="s">
        <v>81</v>
      </c>
      <c r="X12" s="4" t="s">
        <v>81</v>
      </c>
      <c r="Y12" s="4" t="s">
        <v>81</v>
      </c>
      <c r="Z12" s="4" t="s">
        <v>81</v>
      </c>
      <c r="AA12" s="4" t="s">
        <v>81</v>
      </c>
      <c r="AB12" s="4" t="s">
        <v>81</v>
      </c>
      <c r="AC12" s="4" t="s">
        <v>81</v>
      </c>
      <c r="AD12" s="79" t="s">
        <v>81</v>
      </c>
      <c r="AE12" s="4" t="s">
        <v>81</v>
      </c>
      <c r="AF12" s="4" t="s">
        <v>81</v>
      </c>
      <c r="AG12" s="4" t="s">
        <v>81</v>
      </c>
      <c r="AH12" s="4" t="s">
        <v>81</v>
      </c>
      <c r="AI12" s="4" t="s">
        <v>81</v>
      </c>
      <c r="AJ12" s="4" t="s">
        <v>81</v>
      </c>
      <c r="AK12" s="4" t="s">
        <v>81</v>
      </c>
      <c r="AL12" s="4" t="s">
        <v>81</v>
      </c>
      <c r="AM12" s="4" t="s">
        <v>81</v>
      </c>
      <c r="AN12" s="4" t="s">
        <v>81</v>
      </c>
      <c r="AO12" s="4" t="s">
        <v>81</v>
      </c>
      <c r="AP12" s="4" t="s">
        <v>81</v>
      </c>
      <c r="AQ12" s="4" t="s">
        <v>81</v>
      </c>
      <c r="AR12" s="79" t="s">
        <v>81</v>
      </c>
      <c r="AS12" s="4" t="s">
        <v>81</v>
      </c>
      <c r="AT12" s="4" t="s">
        <v>81</v>
      </c>
      <c r="AU12" s="4" t="s">
        <v>81</v>
      </c>
      <c r="AV12" s="4" t="s">
        <v>81</v>
      </c>
      <c r="AW12" s="4" t="s">
        <v>81</v>
      </c>
      <c r="AX12" s="4" t="s">
        <v>81</v>
      </c>
      <c r="AY12" s="4" t="s">
        <v>81</v>
      </c>
      <c r="AZ12" s="4" t="s">
        <v>81</v>
      </c>
      <c r="BA12" s="4" t="s">
        <v>81</v>
      </c>
      <c r="BB12" s="4" t="s">
        <v>81</v>
      </c>
      <c r="BC12" s="4" t="s">
        <v>81</v>
      </c>
      <c r="BD12" s="4" t="s">
        <v>81</v>
      </c>
      <c r="BE12" s="4" t="s">
        <v>81</v>
      </c>
      <c r="BF12" s="79" t="s">
        <v>81</v>
      </c>
    </row>
    <row r="13" spans="1:58" ht="12" customHeight="1">
      <c r="A13" s="23"/>
      <c r="B13" s="94" t="s">
        <v>81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7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79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9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9"/>
    </row>
    <row r="14" spans="1:58" ht="12" hidden="1" customHeight="1" outlineLevel="1">
      <c r="A14" s="23" t="s">
        <v>27</v>
      </c>
      <c r="B14" s="94"/>
      <c r="C14" s="41" t="s">
        <v>81</v>
      </c>
      <c r="D14" s="41" t="s">
        <v>81</v>
      </c>
      <c r="E14" s="41" t="s">
        <v>81</v>
      </c>
      <c r="F14" s="41" t="s">
        <v>81</v>
      </c>
      <c r="G14" s="41" t="s">
        <v>81</v>
      </c>
      <c r="H14" s="41" t="s">
        <v>81</v>
      </c>
      <c r="I14" s="41" t="s">
        <v>81</v>
      </c>
      <c r="J14" s="41" t="s">
        <v>81</v>
      </c>
      <c r="K14" s="41" t="s">
        <v>81</v>
      </c>
      <c r="L14" s="41" t="s">
        <v>81</v>
      </c>
      <c r="M14" s="41" t="s">
        <v>81</v>
      </c>
      <c r="N14" s="41" t="s">
        <v>81</v>
      </c>
      <c r="O14" s="41" t="s">
        <v>81</v>
      </c>
      <c r="P14" s="45" t="s">
        <v>81</v>
      </c>
      <c r="Q14" s="41" t="s">
        <v>81</v>
      </c>
      <c r="R14" s="41" t="s">
        <v>81</v>
      </c>
      <c r="S14" s="41" t="s">
        <v>81</v>
      </c>
      <c r="T14" s="41" t="s">
        <v>81</v>
      </c>
      <c r="U14" s="41" t="s">
        <v>81</v>
      </c>
      <c r="V14" s="41" t="s">
        <v>81</v>
      </c>
      <c r="W14" s="41" t="s">
        <v>81</v>
      </c>
      <c r="X14" s="41" t="s">
        <v>81</v>
      </c>
      <c r="Y14" s="41" t="s">
        <v>81</v>
      </c>
      <c r="Z14" s="41" t="s">
        <v>81</v>
      </c>
      <c r="AA14" s="41" t="s">
        <v>81</v>
      </c>
      <c r="AB14" s="41" t="s">
        <v>81</v>
      </c>
      <c r="AC14" s="41" t="s">
        <v>81</v>
      </c>
      <c r="AD14" s="45" t="s">
        <v>81</v>
      </c>
      <c r="AE14" s="41" t="s">
        <v>81</v>
      </c>
      <c r="AF14" s="41" t="s">
        <v>81</v>
      </c>
      <c r="AG14" s="41" t="s">
        <v>81</v>
      </c>
      <c r="AH14" s="41" t="s">
        <v>81</v>
      </c>
      <c r="AI14" s="41" t="s">
        <v>81</v>
      </c>
      <c r="AJ14" s="41" t="s">
        <v>81</v>
      </c>
      <c r="AK14" s="41" t="s">
        <v>81</v>
      </c>
      <c r="AL14" s="41" t="s">
        <v>81</v>
      </c>
      <c r="AM14" s="41" t="s">
        <v>81</v>
      </c>
      <c r="AN14" s="41" t="s">
        <v>81</v>
      </c>
      <c r="AO14" s="41" t="s">
        <v>81</v>
      </c>
      <c r="AP14" s="41" t="s">
        <v>81</v>
      </c>
      <c r="AQ14" s="41" t="s">
        <v>81</v>
      </c>
      <c r="AR14" s="45" t="s">
        <v>81</v>
      </c>
      <c r="AS14" s="41" t="s">
        <v>81</v>
      </c>
      <c r="AT14" s="41" t="s">
        <v>81</v>
      </c>
      <c r="AU14" s="41" t="s">
        <v>81</v>
      </c>
      <c r="AV14" s="41" t="s">
        <v>81</v>
      </c>
      <c r="AW14" s="41" t="s">
        <v>81</v>
      </c>
      <c r="AX14" s="41" t="s">
        <v>81</v>
      </c>
      <c r="AY14" s="41" t="s">
        <v>81</v>
      </c>
      <c r="AZ14" s="41" t="s">
        <v>81</v>
      </c>
      <c r="BA14" s="41" t="s">
        <v>81</v>
      </c>
      <c r="BB14" s="41" t="s">
        <v>81</v>
      </c>
      <c r="BC14" s="41" t="s">
        <v>81</v>
      </c>
      <c r="BD14" s="41" t="s">
        <v>81</v>
      </c>
      <c r="BE14" s="41" t="s">
        <v>81</v>
      </c>
      <c r="BF14" s="45" t="s">
        <v>81</v>
      </c>
    </row>
    <row r="15" spans="1:58" ht="12" hidden="1" customHeight="1" outlineLevel="1">
      <c r="A15" s="82" t="s">
        <v>81</v>
      </c>
      <c r="B15" s="9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5">
        <f t="shared" ref="P15:P28" si="40">O15-SUM(C15:N15)</f>
        <v>0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5">
        <f t="shared" ref="AD15:AD28" si="41">AC15-SUM(Q15:AB15)</f>
        <v>0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5">
        <f t="shared" ref="AR15:AR28" si="42">AQ15-SUM(AE15:AP15)</f>
        <v>0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5">
        <f t="shared" ref="BF15:BF28" si="43">BE15-SUM(AS15:BD15)</f>
        <v>0</v>
      </c>
    </row>
    <row r="16" spans="1:58" s="78" customFormat="1" ht="12" hidden="1" customHeight="1" outlineLevel="1">
      <c r="A16" s="82">
        <v>1000</v>
      </c>
      <c r="B16" s="94" t="s">
        <v>27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5">
        <f t="shared" ref="P16:P26" si="44">O16-SUM(C16:N16)</f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5">
        <f t="shared" ref="AD16:AD26" si="45">AC16-SUM(Q16:AB16)</f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5">
        <f t="shared" ref="AR16:AR26" si="46">AQ16-SUM(AE16:AP16)</f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5">
        <f t="shared" ref="BF16:BF26" si="47">BE16-SUM(AS16:BD16)</f>
        <v>0</v>
      </c>
    </row>
    <row r="17" spans="1:58" s="78" customFormat="1" ht="12" hidden="1" customHeight="1" outlineLevel="1">
      <c r="A17" s="82">
        <v>1400</v>
      </c>
      <c r="B17" s="94" t="s">
        <v>82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5">
        <f t="shared" si="44"/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5">
        <f t="shared" si="45"/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5">
        <f t="shared" si="46"/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5">
        <f t="shared" si="47"/>
        <v>0</v>
      </c>
    </row>
    <row r="18" spans="1:58" s="78" customFormat="1" ht="12" hidden="1" customHeight="1" outlineLevel="1">
      <c r="A18" s="82">
        <v>1500</v>
      </c>
      <c r="B18" s="94" t="s">
        <v>83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5">
        <f t="shared" si="44"/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5">
        <f t="shared" si="45"/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5">
        <f t="shared" si="46"/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5">
        <f t="shared" si="47"/>
        <v>0</v>
      </c>
    </row>
    <row r="19" spans="1:58" s="78" customFormat="1" ht="12" hidden="1" customHeight="1" outlineLevel="1">
      <c r="A19" s="82">
        <v>1600</v>
      </c>
      <c r="B19" s="94" t="s">
        <v>84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5">
        <f t="shared" si="44"/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5">
        <f t="shared" si="45"/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5">
        <f t="shared" si="46"/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5">
        <f t="shared" si="47"/>
        <v>0</v>
      </c>
    </row>
    <row r="20" spans="1:58" s="78" customFormat="1" ht="12" hidden="1" customHeight="1" outlineLevel="1">
      <c r="A20" s="82">
        <v>1900</v>
      </c>
      <c r="B20" s="94" t="s">
        <v>85</v>
      </c>
      <c r="C20" s="41">
        <v>0.01</v>
      </c>
      <c r="D20" s="41">
        <v>0</v>
      </c>
      <c r="E20" s="41">
        <v>0</v>
      </c>
      <c r="F20" s="41">
        <v>0</v>
      </c>
      <c r="G20" s="41">
        <v>0</v>
      </c>
      <c r="H20" s="41">
        <v>0.01</v>
      </c>
      <c r="I20" s="41">
        <v>0</v>
      </c>
      <c r="J20" s="41">
        <v>-0.02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5">
        <f t="shared" si="44"/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5">
        <f t="shared" si="45"/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5">
        <f t="shared" si="46"/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5">
        <f t="shared" si="47"/>
        <v>0</v>
      </c>
    </row>
    <row r="21" spans="1:58" s="78" customFormat="1" ht="12" hidden="1" customHeight="1" outlineLevel="1">
      <c r="A21" s="82">
        <v>1910</v>
      </c>
      <c r="B21" s="94" t="s">
        <v>86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5">
        <f t="shared" si="44"/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5">
        <f t="shared" si="45"/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5">
        <f t="shared" si="46"/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5">
        <f t="shared" si="47"/>
        <v>0</v>
      </c>
    </row>
    <row r="22" spans="1:58" s="78" customFormat="1" ht="12" hidden="1" customHeight="1" outlineLevel="1">
      <c r="A22" s="82">
        <v>1920</v>
      </c>
      <c r="B22" s="94" t="s">
        <v>87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546.15</v>
      </c>
      <c r="I22" s="41">
        <v>0</v>
      </c>
      <c r="J22" s="41">
        <v>25500</v>
      </c>
      <c r="K22" s="41">
        <v>0</v>
      </c>
      <c r="L22" s="41">
        <v>0</v>
      </c>
      <c r="M22" s="41">
        <v>0</v>
      </c>
      <c r="N22" s="41">
        <v>0</v>
      </c>
      <c r="O22" s="41">
        <v>26046.15</v>
      </c>
      <c r="P22" s="45">
        <f t="shared" si="44"/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5">
        <f t="shared" si="45"/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5">
        <f t="shared" si="46"/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5">
        <f t="shared" si="47"/>
        <v>0</v>
      </c>
    </row>
    <row r="23" spans="1:58" s="78" customFormat="1" ht="12" hidden="1" customHeight="1" outlineLevel="1">
      <c r="A23" s="82">
        <v>1930</v>
      </c>
      <c r="B23" s="94" t="s">
        <v>88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5">
        <f t="shared" si="44"/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5">
        <f t="shared" si="45"/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5">
        <f t="shared" si="46"/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5">
        <f t="shared" si="47"/>
        <v>0</v>
      </c>
    </row>
    <row r="24" spans="1:58" s="78" customFormat="1" ht="12" hidden="1" customHeight="1" outlineLevel="1">
      <c r="A24" s="82">
        <v>1980</v>
      </c>
      <c r="B24" s="94" t="s">
        <v>89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5">
        <f t="shared" si="44"/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5">
        <f t="shared" si="45"/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5">
        <f t="shared" si="46"/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5">
        <f t="shared" si="47"/>
        <v>0</v>
      </c>
    </row>
    <row r="25" spans="1:58" s="78" customFormat="1" ht="12" hidden="1" customHeight="1" outlineLevel="1">
      <c r="A25" s="82">
        <v>1990</v>
      </c>
      <c r="B25" s="94" t="s">
        <v>90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5">
        <f t="shared" si="44"/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5">
        <f t="shared" si="45"/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5">
        <f t="shared" si="46"/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5">
        <f t="shared" si="47"/>
        <v>0</v>
      </c>
    </row>
    <row r="26" spans="1:58" s="78" customFormat="1" ht="12" hidden="1" customHeight="1" outlineLevel="1">
      <c r="A26" s="82">
        <v>1991</v>
      </c>
      <c r="B26" s="94" t="s">
        <v>91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5">
        <f t="shared" si="44"/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5">
        <f t="shared" si="45"/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5">
        <f t="shared" si="46"/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5">
        <f t="shared" si="47"/>
        <v>0</v>
      </c>
    </row>
    <row r="27" spans="1:58" ht="12" hidden="1" customHeight="1" outlineLevel="1">
      <c r="A27" s="82"/>
      <c r="B27" s="94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5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5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5"/>
    </row>
    <row r="28" spans="1:58" ht="12" customHeight="1" collapsed="1">
      <c r="A28" s="24"/>
      <c r="B28" s="94" t="s">
        <v>27</v>
      </c>
      <c r="C28" s="41">
        <f t="shared" ref="C28:O28" si="48">SUM(C15:C27)</f>
        <v>0.01</v>
      </c>
      <c r="D28" s="41">
        <f t="shared" si="48"/>
        <v>0</v>
      </c>
      <c r="E28" s="41">
        <f t="shared" si="48"/>
        <v>0</v>
      </c>
      <c r="F28" s="41">
        <f t="shared" si="48"/>
        <v>0</v>
      </c>
      <c r="G28" s="41">
        <f t="shared" si="48"/>
        <v>0</v>
      </c>
      <c r="H28" s="41">
        <f t="shared" si="48"/>
        <v>546.16</v>
      </c>
      <c r="I28" s="41">
        <f t="shared" si="48"/>
        <v>0</v>
      </c>
      <c r="J28" s="41">
        <f t="shared" si="48"/>
        <v>25499.98</v>
      </c>
      <c r="K28" s="41">
        <f t="shared" si="48"/>
        <v>0</v>
      </c>
      <c r="L28" s="41">
        <f t="shared" si="48"/>
        <v>0</v>
      </c>
      <c r="M28" s="41">
        <f t="shared" si="48"/>
        <v>0</v>
      </c>
      <c r="N28" s="41">
        <f t="shared" si="48"/>
        <v>0</v>
      </c>
      <c r="O28" s="41">
        <f t="shared" si="48"/>
        <v>26046.15</v>
      </c>
      <c r="P28" s="45">
        <f t="shared" si="40"/>
        <v>0</v>
      </c>
      <c r="Q28" s="41">
        <f t="shared" ref="Q28:AC28" si="49">SUM(Q15:Q27)</f>
        <v>0</v>
      </c>
      <c r="R28" s="41">
        <f t="shared" si="49"/>
        <v>0</v>
      </c>
      <c r="S28" s="41">
        <f t="shared" si="49"/>
        <v>0</v>
      </c>
      <c r="T28" s="41">
        <f t="shared" si="49"/>
        <v>0</v>
      </c>
      <c r="U28" s="41">
        <f t="shared" si="49"/>
        <v>0</v>
      </c>
      <c r="V28" s="41">
        <f t="shared" si="49"/>
        <v>0</v>
      </c>
      <c r="W28" s="41">
        <f t="shared" si="49"/>
        <v>0</v>
      </c>
      <c r="X28" s="41">
        <f t="shared" si="49"/>
        <v>0</v>
      </c>
      <c r="Y28" s="41">
        <f t="shared" si="49"/>
        <v>0</v>
      </c>
      <c r="Z28" s="41">
        <f t="shared" si="49"/>
        <v>0</v>
      </c>
      <c r="AA28" s="41">
        <f t="shared" si="49"/>
        <v>0</v>
      </c>
      <c r="AB28" s="41">
        <f t="shared" si="49"/>
        <v>0</v>
      </c>
      <c r="AC28" s="41">
        <f t="shared" si="49"/>
        <v>0</v>
      </c>
      <c r="AD28" s="45">
        <f t="shared" si="41"/>
        <v>0</v>
      </c>
      <c r="AE28" s="41">
        <f t="shared" ref="AE28:AQ28" si="50">SUM(AE15:AE27)</f>
        <v>0</v>
      </c>
      <c r="AF28" s="41">
        <f t="shared" si="50"/>
        <v>0</v>
      </c>
      <c r="AG28" s="41">
        <f t="shared" si="50"/>
        <v>0</v>
      </c>
      <c r="AH28" s="41">
        <f t="shared" si="50"/>
        <v>0</v>
      </c>
      <c r="AI28" s="41">
        <f t="shared" si="50"/>
        <v>0</v>
      </c>
      <c r="AJ28" s="41">
        <f t="shared" si="50"/>
        <v>0</v>
      </c>
      <c r="AK28" s="41">
        <f t="shared" si="50"/>
        <v>0</v>
      </c>
      <c r="AL28" s="41">
        <f t="shared" si="50"/>
        <v>0</v>
      </c>
      <c r="AM28" s="41">
        <f t="shared" si="50"/>
        <v>0</v>
      </c>
      <c r="AN28" s="41">
        <f t="shared" si="50"/>
        <v>0</v>
      </c>
      <c r="AO28" s="41">
        <f t="shared" si="50"/>
        <v>0</v>
      </c>
      <c r="AP28" s="41">
        <f t="shared" si="50"/>
        <v>0</v>
      </c>
      <c r="AQ28" s="41">
        <f t="shared" si="50"/>
        <v>0</v>
      </c>
      <c r="AR28" s="45">
        <f t="shared" si="42"/>
        <v>0</v>
      </c>
      <c r="AS28" s="41">
        <f t="shared" ref="AS28:BE28" si="51">SUM(AS15:AS27)</f>
        <v>0</v>
      </c>
      <c r="AT28" s="41">
        <f t="shared" si="51"/>
        <v>0</v>
      </c>
      <c r="AU28" s="41">
        <f t="shared" si="51"/>
        <v>0</v>
      </c>
      <c r="AV28" s="41">
        <f t="shared" si="51"/>
        <v>0</v>
      </c>
      <c r="AW28" s="41">
        <f t="shared" si="51"/>
        <v>0</v>
      </c>
      <c r="AX28" s="41">
        <f t="shared" si="51"/>
        <v>0</v>
      </c>
      <c r="AY28" s="41">
        <f t="shared" si="51"/>
        <v>0</v>
      </c>
      <c r="AZ28" s="41">
        <f t="shared" si="51"/>
        <v>0</v>
      </c>
      <c r="BA28" s="41">
        <f t="shared" si="51"/>
        <v>0</v>
      </c>
      <c r="BB28" s="41">
        <f t="shared" si="51"/>
        <v>0</v>
      </c>
      <c r="BC28" s="41">
        <f t="shared" si="51"/>
        <v>0</v>
      </c>
      <c r="BD28" s="41">
        <f t="shared" si="51"/>
        <v>0</v>
      </c>
      <c r="BE28" s="41">
        <f t="shared" si="51"/>
        <v>0</v>
      </c>
      <c r="BF28" s="45">
        <f t="shared" si="43"/>
        <v>0</v>
      </c>
    </row>
    <row r="29" spans="1:58" ht="12" hidden="1" customHeight="1" outlineLevel="1">
      <c r="A29" s="24"/>
      <c r="B29" s="8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5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5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5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5"/>
    </row>
    <row r="30" spans="1:58" ht="12" hidden="1" customHeight="1" outlineLevel="1">
      <c r="A30" s="23" t="s">
        <v>28</v>
      </c>
      <c r="B30" s="94"/>
      <c r="C30" s="41" t="s">
        <v>81</v>
      </c>
      <c r="D30" s="41" t="s">
        <v>81</v>
      </c>
      <c r="E30" s="41" t="s">
        <v>81</v>
      </c>
      <c r="F30" s="41" t="s">
        <v>81</v>
      </c>
      <c r="G30" s="41" t="s">
        <v>81</v>
      </c>
      <c r="H30" s="41" t="s">
        <v>81</v>
      </c>
      <c r="I30" s="41" t="s">
        <v>81</v>
      </c>
      <c r="J30" s="41" t="s">
        <v>81</v>
      </c>
      <c r="K30" s="41" t="s">
        <v>81</v>
      </c>
      <c r="L30" s="41" t="s">
        <v>81</v>
      </c>
      <c r="M30" s="41" t="s">
        <v>81</v>
      </c>
      <c r="N30" s="41" t="s">
        <v>81</v>
      </c>
      <c r="O30" s="41" t="s">
        <v>81</v>
      </c>
      <c r="P30" s="45" t="s">
        <v>81</v>
      </c>
      <c r="Q30" s="41" t="s">
        <v>81</v>
      </c>
      <c r="R30" s="41" t="s">
        <v>81</v>
      </c>
      <c r="S30" s="41" t="s">
        <v>81</v>
      </c>
      <c r="T30" s="41" t="s">
        <v>81</v>
      </c>
      <c r="U30" s="41" t="s">
        <v>81</v>
      </c>
      <c r="V30" s="41" t="s">
        <v>81</v>
      </c>
      <c r="W30" s="41" t="s">
        <v>81</v>
      </c>
      <c r="X30" s="41" t="s">
        <v>81</v>
      </c>
      <c r="Y30" s="41" t="s">
        <v>81</v>
      </c>
      <c r="Z30" s="41" t="s">
        <v>81</v>
      </c>
      <c r="AA30" s="41" t="s">
        <v>81</v>
      </c>
      <c r="AB30" s="41" t="s">
        <v>81</v>
      </c>
      <c r="AC30" s="41" t="s">
        <v>81</v>
      </c>
      <c r="AD30" s="45" t="s">
        <v>81</v>
      </c>
      <c r="AE30" s="41" t="s">
        <v>81</v>
      </c>
      <c r="AF30" s="41" t="s">
        <v>81</v>
      </c>
      <c r="AG30" s="41" t="s">
        <v>81</v>
      </c>
      <c r="AH30" s="41" t="s">
        <v>81</v>
      </c>
      <c r="AI30" s="41" t="s">
        <v>81</v>
      </c>
      <c r="AJ30" s="41" t="s">
        <v>81</v>
      </c>
      <c r="AK30" s="41" t="s">
        <v>81</v>
      </c>
      <c r="AL30" s="41" t="s">
        <v>81</v>
      </c>
      <c r="AM30" s="41" t="s">
        <v>81</v>
      </c>
      <c r="AN30" s="41" t="s">
        <v>81</v>
      </c>
      <c r="AO30" s="41" t="s">
        <v>81</v>
      </c>
      <c r="AP30" s="41" t="s">
        <v>81</v>
      </c>
      <c r="AQ30" s="41" t="s">
        <v>81</v>
      </c>
      <c r="AR30" s="45" t="s">
        <v>81</v>
      </c>
      <c r="AS30" s="41" t="s">
        <v>81</v>
      </c>
      <c r="AT30" s="41" t="s">
        <v>81</v>
      </c>
      <c r="AU30" s="41" t="s">
        <v>81</v>
      </c>
      <c r="AV30" s="41" t="s">
        <v>81</v>
      </c>
      <c r="AW30" s="41" t="s">
        <v>81</v>
      </c>
      <c r="AX30" s="41" t="s">
        <v>81</v>
      </c>
      <c r="AY30" s="41" t="s">
        <v>81</v>
      </c>
      <c r="AZ30" s="41" t="s">
        <v>81</v>
      </c>
      <c r="BA30" s="41" t="s">
        <v>81</v>
      </c>
      <c r="BB30" s="41" t="s">
        <v>81</v>
      </c>
      <c r="BC30" s="41" t="s">
        <v>81</v>
      </c>
      <c r="BD30" s="41" t="s">
        <v>81</v>
      </c>
      <c r="BE30" s="41" t="s">
        <v>81</v>
      </c>
      <c r="BF30" s="45" t="s">
        <v>81</v>
      </c>
    </row>
    <row r="31" spans="1:58" ht="12" hidden="1" customHeight="1" outlineLevel="1">
      <c r="A31" s="82" t="s">
        <v>81</v>
      </c>
      <c r="B31" s="8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5">
        <f t="shared" ref="P31:P37" si="52">O31-SUM(C31:N31)</f>
        <v>0</v>
      </c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5">
        <f t="shared" ref="AD31:AD37" si="53">AC31-SUM(Q31:AB31)</f>
        <v>0</v>
      </c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5">
        <f t="shared" ref="AR31:AR37" si="54">AQ31-SUM(AE31:AP31)</f>
        <v>0</v>
      </c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5">
        <f t="shared" ref="BF31:BF37" si="55">BE31-SUM(AS31:BD31)</f>
        <v>0</v>
      </c>
    </row>
    <row r="32" spans="1:58" s="78" customFormat="1" ht="12" hidden="1" customHeight="1" outlineLevel="1">
      <c r="A32" s="82">
        <v>2000</v>
      </c>
      <c r="B32" s="81" t="s">
        <v>28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5">
        <f t="shared" ref="P32:P35" si="56">O32-SUM(C32:N32)</f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5">
        <f t="shared" ref="AD32:AD35" si="57">AC32-SUM(Q32:AB32)</f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5">
        <f t="shared" ref="AR32:AR35" si="58">AQ32-SUM(AE32:AP32)</f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5">
        <f t="shared" ref="BF32:BF35" si="59">BE32-SUM(AS32:BD32)</f>
        <v>0</v>
      </c>
    </row>
    <row r="33" spans="1:58" s="78" customFormat="1" ht="12" hidden="1" customHeight="1" outlineLevel="1">
      <c r="A33" s="82">
        <v>2100</v>
      </c>
      <c r="B33" s="81" t="s">
        <v>93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5">
        <f t="shared" si="56"/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5">
        <f t="shared" si="57"/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5">
        <f t="shared" si="58"/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5">
        <f t="shared" si="59"/>
        <v>0</v>
      </c>
    </row>
    <row r="34" spans="1:58" s="78" customFormat="1" ht="12" hidden="1" customHeight="1" outlineLevel="1">
      <c r="A34" s="82">
        <v>2200</v>
      </c>
      <c r="B34" s="81" t="s">
        <v>94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5">
        <f t="shared" si="56"/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5">
        <f t="shared" si="57"/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5">
        <f t="shared" si="58"/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5">
        <f t="shared" si="59"/>
        <v>0</v>
      </c>
    </row>
    <row r="35" spans="1:58" s="78" customFormat="1" ht="12" hidden="1" customHeight="1" outlineLevel="1">
      <c r="A35" s="82">
        <v>2800</v>
      </c>
      <c r="B35" s="81" t="s">
        <v>95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5">
        <f t="shared" si="56"/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5">
        <f t="shared" si="57"/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5">
        <f t="shared" si="58"/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5">
        <f t="shared" si="59"/>
        <v>0</v>
      </c>
    </row>
    <row r="36" spans="1:58" ht="12" hidden="1" customHeight="1" outlineLevel="1">
      <c r="A36" s="82"/>
      <c r="B36" s="94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5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5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5"/>
    </row>
    <row r="37" spans="1:58" ht="12" customHeight="1" collapsed="1">
      <c r="A37" s="24"/>
      <c r="B37" s="94" t="s">
        <v>28</v>
      </c>
      <c r="C37" s="41">
        <f t="shared" ref="C37:O37" si="60">SUM(C31:C36)</f>
        <v>0</v>
      </c>
      <c r="D37" s="41">
        <f t="shared" si="60"/>
        <v>0</v>
      </c>
      <c r="E37" s="41">
        <f t="shared" si="60"/>
        <v>0</v>
      </c>
      <c r="F37" s="41">
        <f t="shared" si="60"/>
        <v>0</v>
      </c>
      <c r="G37" s="41">
        <f t="shared" si="60"/>
        <v>0</v>
      </c>
      <c r="H37" s="41">
        <f t="shared" si="60"/>
        <v>0</v>
      </c>
      <c r="I37" s="41">
        <f t="shared" si="60"/>
        <v>0</v>
      </c>
      <c r="J37" s="41">
        <f t="shared" si="60"/>
        <v>0</v>
      </c>
      <c r="K37" s="41">
        <f t="shared" si="60"/>
        <v>0</v>
      </c>
      <c r="L37" s="41">
        <f t="shared" si="60"/>
        <v>0</v>
      </c>
      <c r="M37" s="41">
        <f t="shared" si="60"/>
        <v>0</v>
      </c>
      <c r="N37" s="41">
        <f t="shared" si="60"/>
        <v>0</v>
      </c>
      <c r="O37" s="41">
        <f t="shared" si="60"/>
        <v>0</v>
      </c>
      <c r="P37" s="45">
        <f t="shared" si="52"/>
        <v>0</v>
      </c>
      <c r="Q37" s="41">
        <f t="shared" ref="Q37:AC37" si="61">SUM(Q31:Q36)</f>
        <v>0</v>
      </c>
      <c r="R37" s="41">
        <f t="shared" si="61"/>
        <v>0</v>
      </c>
      <c r="S37" s="41">
        <f t="shared" si="61"/>
        <v>0</v>
      </c>
      <c r="T37" s="41">
        <f t="shared" si="61"/>
        <v>0</v>
      </c>
      <c r="U37" s="41">
        <f t="shared" si="61"/>
        <v>0</v>
      </c>
      <c r="V37" s="41">
        <f t="shared" si="61"/>
        <v>0</v>
      </c>
      <c r="W37" s="41">
        <f t="shared" si="61"/>
        <v>0</v>
      </c>
      <c r="X37" s="41">
        <f t="shared" si="61"/>
        <v>0</v>
      </c>
      <c r="Y37" s="41">
        <f t="shared" si="61"/>
        <v>0</v>
      </c>
      <c r="Z37" s="41">
        <f t="shared" si="61"/>
        <v>0</v>
      </c>
      <c r="AA37" s="41">
        <f t="shared" si="61"/>
        <v>0</v>
      </c>
      <c r="AB37" s="41">
        <f t="shared" si="61"/>
        <v>0</v>
      </c>
      <c r="AC37" s="41">
        <f t="shared" si="61"/>
        <v>0</v>
      </c>
      <c r="AD37" s="45">
        <f t="shared" si="53"/>
        <v>0</v>
      </c>
      <c r="AE37" s="41">
        <f t="shared" ref="AE37:AQ37" si="62">SUM(AE31:AE36)</f>
        <v>0</v>
      </c>
      <c r="AF37" s="41">
        <f t="shared" si="62"/>
        <v>0</v>
      </c>
      <c r="AG37" s="41">
        <f t="shared" si="62"/>
        <v>0</v>
      </c>
      <c r="AH37" s="41">
        <f t="shared" si="62"/>
        <v>0</v>
      </c>
      <c r="AI37" s="41">
        <f t="shared" si="62"/>
        <v>0</v>
      </c>
      <c r="AJ37" s="41">
        <f t="shared" si="62"/>
        <v>0</v>
      </c>
      <c r="AK37" s="41">
        <f t="shared" si="62"/>
        <v>0</v>
      </c>
      <c r="AL37" s="41">
        <f t="shared" si="62"/>
        <v>0</v>
      </c>
      <c r="AM37" s="41">
        <f t="shared" si="62"/>
        <v>0</v>
      </c>
      <c r="AN37" s="41">
        <f t="shared" si="62"/>
        <v>0</v>
      </c>
      <c r="AO37" s="41">
        <f t="shared" si="62"/>
        <v>0</v>
      </c>
      <c r="AP37" s="41">
        <f t="shared" si="62"/>
        <v>0</v>
      </c>
      <c r="AQ37" s="41">
        <f t="shared" si="62"/>
        <v>0</v>
      </c>
      <c r="AR37" s="45">
        <f t="shared" si="54"/>
        <v>0</v>
      </c>
      <c r="AS37" s="41">
        <f t="shared" ref="AS37:BE37" si="63">SUM(AS31:AS36)</f>
        <v>0</v>
      </c>
      <c r="AT37" s="41">
        <f t="shared" si="63"/>
        <v>0</v>
      </c>
      <c r="AU37" s="41">
        <f t="shared" si="63"/>
        <v>0</v>
      </c>
      <c r="AV37" s="41">
        <f t="shared" si="63"/>
        <v>0</v>
      </c>
      <c r="AW37" s="41">
        <f t="shared" si="63"/>
        <v>0</v>
      </c>
      <c r="AX37" s="41">
        <f t="shared" si="63"/>
        <v>0</v>
      </c>
      <c r="AY37" s="41">
        <f t="shared" si="63"/>
        <v>0</v>
      </c>
      <c r="AZ37" s="41">
        <f t="shared" si="63"/>
        <v>0</v>
      </c>
      <c r="BA37" s="41">
        <f t="shared" si="63"/>
        <v>0</v>
      </c>
      <c r="BB37" s="41">
        <f t="shared" si="63"/>
        <v>0</v>
      </c>
      <c r="BC37" s="41">
        <f t="shared" si="63"/>
        <v>0</v>
      </c>
      <c r="BD37" s="41">
        <f t="shared" si="63"/>
        <v>0</v>
      </c>
      <c r="BE37" s="41">
        <f t="shared" si="63"/>
        <v>0</v>
      </c>
      <c r="BF37" s="45">
        <f t="shared" si="55"/>
        <v>0</v>
      </c>
    </row>
    <row r="38" spans="1:58" ht="12" hidden="1" customHeight="1" outlineLevel="1">
      <c r="A38" s="24"/>
      <c r="B38" s="8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5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5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5"/>
    </row>
    <row r="39" spans="1:58" ht="12" hidden="1" customHeight="1" outlineLevel="1">
      <c r="A39" s="23" t="s">
        <v>29</v>
      </c>
      <c r="B39" s="94"/>
      <c r="C39" s="41" t="s">
        <v>81</v>
      </c>
      <c r="D39" s="41" t="s">
        <v>81</v>
      </c>
      <c r="E39" s="41" t="s">
        <v>81</v>
      </c>
      <c r="F39" s="41" t="s">
        <v>81</v>
      </c>
      <c r="G39" s="41" t="s">
        <v>81</v>
      </c>
      <c r="H39" s="41" t="s">
        <v>81</v>
      </c>
      <c r="I39" s="41" t="s">
        <v>81</v>
      </c>
      <c r="J39" s="41" t="s">
        <v>81</v>
      </c>
      <c r="K39" s="41" t="s">
        <v>81</v>
      </c>
      <c r="L39" s="41" t="s">
        <v>81</v>
      </c>
      <c r="M39" s="41" t="s">
        <v>81</v>
      </c>
      <c r="N39" s="41" t="s">
        <v>81</v>
      </c>
      <c r="O39" s="41" t="s">
        <v>81</v>
      </c>
      <c r="P39" s="45" t="s">
        <v>81</v>
      </c>
      <c r="Q39" s="41" t="s">
        <v>81</v>
      </c>
      <c r="R39" s="41" t="s">
        <v>81</v>
      </c>
      <c r="S39" s="41" t="s">
        <v>81</v>
      </c>
      <c r="T39" s="41" t="s">
        <v>81</v>
      </c>
      <c r="U39" s="41" t="s">
        <v>81</v>
      </c>
      <c r="V39" s="41" t="s">
        <v>81</v>
      </c>
      <c r="W39" s="41" t="s">
        <v>81</v>
      </c>
      <c r="X39" s="41" t="s">
        <v>81</v>
      </c>
      <c r="Y39" s="41" t="s">
        <v>81</v>
      </c>
      <c r="Z39" s="41" t="s">
        <v>81</v>
      </c>
      <c r="AA39" s="41" t="s">
        <v>81</v>
      </c>
      <c r="AB39" s="41" t="s">
        <v>81</v>
      </c>
      <c r="AC39" s="41" t="s">
        <v>81</v>
      </c>
      <c r="AD39" s="45" t="s">
        <v>81</v>
      </c>
      <c r="AE39" s="41" t="s">
        <v>81</v>
      </c>
      <c r="AF39" s="41" t="s">
        <v>81</v>
      </c>
      <c r="AG39" s="41" t="s">
        <v>81</v>
      </c>
      <c r="AH39" s="41" t="s">
        <v>81</v>
      </c>
      <c r="AI39" s="41" t="s">
        <v>81</v>
      </c>
      <c r="AJ39" s="41" t="s">
        <v>81</v>
      </c>
      <c r="AK39" s="41" t="s">
        <v>81</v>
      </c>
      <c r="AL39" s="41" t="s">
        <v>81</v>
      </c>
      <c r="AM39" s="41" t="s">
        <v>81</v>
      </c>
      <c r="AN39" s="41" t="s">
        <v>81</v>
      </c>
      <c r="AO39" s="41" t="s">
        <v>81</v>
      </c>
      <c r="AP39" s="41" t="s">
        <v>81</v>
      </c>
      <c r="AQ39" s="41" t="s">
        <v>81</v>
      </c>
      <c r="AR39" s="45" t="s">
        <v>81</v>
      </c>
      <c r="AS39" s="41" t="s">
        <v>81</v>
      </c>
      <c r="AT39" s="41" t="s">
        <v>81</v>
      </c>
      <c r="AU39" s="41" t="s">
        <v>81</v>
      </c>
      <c r="AV39" s="41" t="s">
        <v>81</v>
      </c>
      <c r="AW39" s="41" t="s">
        <v>81</v>
      </c>
      <c r="AX39" s="41" t="s">
        <v>81</v>
      </c>
      <c r="AY39" s="41" t="s">
        <v>81</v>
      </c>
      <c r="AZ39" s="41" t="s">
        <v>81</v>
      </c>
      <c r="BA39" s="41" t="s">
        <v>81</v>
      </c>
      <c r="BB39" s="41" t="s">
        <v>81</v>
      </c>
      <c r="BC39" s="41" t="s">
        <v>81</v>
      </c>
      <c r="BD39" s="41" t="s">
        <v>81</v>
      </c>
      <c r="BE39" s="41" t="s">
        <v>81</v>
      </c>
      <c r="BF39" s="45" t="s">
        <v>81</v>
      </c>
    </row>
    <row r="40" spans="1:58" ht="12" hidden="1" customHeight="1" outlineLevel="1">
      <c r="A40" s="82" t="s">
        <v>81</v>
      </c>
      <c r="B40" s="8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5">
        <f t="shared" ref="P40:P54" si="64">O40-SUM(C40:N40)</f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5">
        <f t="shared" ref="AD40:AD54" si="65">AC40-SUM(Q40:AB40)</f>
        <v>0</v>
      </c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5">
        <f t="shared" ref="AR40:AR54" si="66">AQ40-SUM(AE40:AP40)</f>
        <v>0</v>
      </c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5">
        <f t="shared" ref="BF40:BF54" si="67">BE40-SUM(AS40:BD40)</f>
        <v>0</v>
      </c>
    </row>
    <row r="41" spans="1:58" s="78" customFormat="1" ht="12" hidden="1" customHeight="1" outlineLevel="1">
      <c r="A41" s="82">
        <v>3000</v>
      </c>
      <c r="B41" s="81" t="s">
        <v>29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5">
        <f t="shared" ref="P41:P52" si="68">O41-SUM(C41:N41)</f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5">
        <f t="shared" ref="AD41:AD52" si="69">AC41-SUM(Q41:AB41)</f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5">
        <f t="shared" ref="AR41:AR52" si="70">AQ41-SUM(AE41:AP41)</f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5">
        <f t="shared" ref="BF41:BF52" si="71">BE41-SUM(AS41:BD41)</f>
        <v>0</v>
      </c>
    </row>
    <row r="42" spans="1:58" s="78" customFormat="1" ht="12" hidden="1" customHeight="1" outlineLevel="1">
      <c r="A42" s="82">
        <v>3100</v>
      </c>
      <c r="B42" s="81" t="s">
        <v>97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5">
        <f t="shared" si="68"/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5">
        <f t="shared" si="69"/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5">
        <f t="shared" si="70"/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5">
        <f t="shared" si="71"/>
        <v>0</v>
      </c>
    </row>
    <row r="43" spans="1:58" s="78" customFormat="1" ht="12" hidden="1" customHeight="1" outlineLevel="1">
      <c r="A43" s="82">
        <v>3110</v>
      </c>
      <c r="B43" s="81" t="s">
        <v>98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5">
        <f t="shared" si="68"/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5">
        <f t="shared" si="69"/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5">
        <f t="shared" si="70"/>
        <v>0</v>
      </c>
      <c r="AS43" s="41">
        <v>0</v>
      </c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5">
        <f t="shared" si="71"/>
        <v>0</v>
      </c>
    </row>
    <row r="44" spans="1:58" s="78" customFormat="1" ht="12" hidden="1" customHeight="1" outlineLevel="1">
      <c r="A44" s="82">
        <v>3110.201</v>
      </c>
      <c r="B44" s="81" t="s">
        <v>100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5">
        <f t="shared" si="68"/>
        <v>0</v>
      </c>
      <c r="Q44" s="41">
        <v>136127.74370254701</v>
      </c>
      <c r="R44" s="41">
        <v>136127.74370254701</v>
      </c>
      <c r="S44" s="41">
        <v>136127.74370254701</v>
      </c>
      <c r="T44" s="41">
        <v>136127.74370254701</v>
      </c>
      <c r="U44" s="41">
        <v>136127.74370254701</v>
      </c>
      <c r="V44" s="41">
        <v>136127.74370254701</v>
      </c>
      <c r="W44" s="41">
        <v>136127.74370254701</v>
      </c>
      <c r="X44" s="41">
        <v>136127.74370254701</v>
      </c>
      <c r="Y44" s="41">
        <v>136127.74370254701</v>
      </c>
      <c r="Z44" s="41">
        <v>136127.74370254701</v>
      </c>
      <c r="AA44" s="41">
        <v>136127.74370254701</v>
      </c>
      <c r="AB44" s="41">
        <v>136127.74370254701</v>
      </c>
      <c r="AC44" s="41">
        <v>1633532.9244305601</v>
      </c>
      <c r="AD44" s="45">
        <f t="shared" si="69"/>
        <v>-3.7252902984619141E-9</v>
      </c>
      <c r="AE44" s="41">
        <v>189047.40406691199</v>
      </c>
      <c r="AF44" s="41">
        <v>189047.40406691199</v>
      </c>
      <c r="AG44" s="41">
        <v>189047.40406691199</v>
      </c>
      <c r="AH44" s="41">
        <v>189047.40406691199</v>
      </c>
      <c r="AI44" s="41">
        <v>189047.40406691199</v>
      </c>
      <c r="AJ44" s="41">
        <v>189047.40406691199</v>
      </c>
      <c r="AK44" s="41">
        <v>189047.40406691199</v>
      </c>
      <c r="AL44" s="41">
        <v>189047.40406691199</v>
      </c>
      <c r="AM44" s="41">
        <v>189047.40406691199</v>
      </c>
      <c r="AN44" s="41">
        <v>189047.40406691199</v>
      </c>
      <c r="AO44" s="41">
        <v>189047.40406691199</v>
      </c>
      <c r="AP44" s="41">
        <v>189047.40406691199</v>
      </c>
      <c r="AQ44" s="41">
        <v>2268568.84880294</v>
      </c>
      <c r="AR44" s="45">
        <f t="shared" si="70"/>
        <v>0</v>
      </c>
      <c r="AS44" s="41">
        <v>243011.84486419399</v>
      </c>
      <c r="AT44" s="41">
        <v>243011.84486419399</v>
      </c>
      <c r="AU44" s="41">
        <v>243011.84486419399</v>
      </c>
      <c r="AV44" s="41">
        <v>243011.84486419399</v>
      </c>
      <c r="AW44" s="41">
        <v>243011.84486419399</v>
      </c>
      <c r="AX44" s="41">
        <v>243011.84486419399</v>
      </c>
      <c r="AY44" s="41">
        <v>243011.84486419399</v>
      </c>
      <c r="AZ44" s="41">
        <v>243011.84486419399</v>
      </c>
      <c r="BA44" s="41">
        <v>243011.84486419399</v>
      </c>
      <c r="BB44" s="41">
        <v>243011.84486419399</v>
      </c>
      <c r="BC44" s="41">
        <v>243011.84486419399</v>
      </c>
      <c r="BD44" s="41">
        <v>243011.84486419399</v>
      </c>
      <c r="BE44" s="41">
        <v>2916142.13837033</v>
      </c>
      <c r="BF44" s="45">
        <f t="shared" si="71"/>
        <v>0</v>
      </c>
    </row>
    <row r="45" spans="1:58" s="78" customFormat="1" ht="12" hidden="1" customHeight="1" outlineLevel="1">
      <c r="A45" s="82">
        <v>3110.21</v>
      </c>
      <c r="B45" s="81" t="s">
        <v>101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5">
        <f t="shared" si="68"/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5">
        <f t="shared" si="69"/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5">
        <f t="shared" si="70"/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5">
        <f t="shared" si="71"/>
        <v>0</v>
      </c>
    </row>
    <row r="46" spans="1:58" s="78" customFormat="1" ht="12" hidden="1" customHeight="1" outlineLevel="1">
      <c r="A46" s="82">
        <v>3110.2109999999998</v>
      </c>
      <c r="B46" s="81" t="s">
        <v>102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5">
        <f t="shared" si="68"/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5">
        <f t="shared" si="69"/>
        <v>0</v>
      </c>
      <c r="AE46" s="41">
        <v>7711.24705520508</v>
      </c>
      <c r="AF46" s="41">
        <v>7711.24705520508</v>
      </c>
      <c r="AG46" s="41">
        <v>7711.24705520508</v>
      </c>
      <c r="AH46" s="41">
        <v>7711.24705520508</v>
      </c>
      <c r="AI46" s="41">
        <v>7711.24705520508</v>
      </c>
      <c r="AJ46" s="41">
        <v>7711.24705520508</v>
      </c>
      <c r="AK46" s="41">
        <v>7711.24705520508</v>
      </c>
      <c r="AL46" s="41">
        <v>7711.24705520508</v>
      </c>
      <c r="AM46" s="41">
        <v>7711.24705520508</v>
      </c>
      <c r="AN46" s="41">
        <v>7711.24705520508</v>
      </c>
      <c r="AO46" s="41">
        <v>7711.24705520508</v>
      </c>
      <c r="AP46" s="41">
        <v>7711.24705520508</v>
      </c>
      <c r="AQ46" s="41">
        <v>92534.964662461003</v>
      </c>
      <c r="AR46" s="45">
        <f t="shared" si="70"/>
        <v>0</v>
      </c>
      <c r="AS46" s="41">
        <v>10708.994347916099</v>
      </c>
      <c r="AT46" s="41">
        <v>10708.994347916099</v>
      </c>
      <c r="AU46" s="41">
        <v>10708.994347916099</v>
      </c>
      <c r="AV46" s="41">
        <v>10708.994347916099</v>
      </c>
      <c r="AW46" s="41">
        <v>10708.994347916099</v>
      </c>
      <c r="AX46" s="41">
        <v>10708.994347916099</v>
      </c>
      <c r="AY46" s="41">
        <v>10708.994347916099</v>
      </c>
      <c r="AZ46" s="41">
        <v>10708.994347916099</v>
      </c>
      <c r="BA46" s="41">
        <v>10708.994347916099</v>
      </c>
      <c r="BB46" s="41">
        <v>10708.994347916099</v>
      </c>
      <c r="BC46" s="41">
        <v>10708.994347916099</v>
      </c>
      <c r="BD46" s="41">
        <v>10708.994347916099</v>
      </c>
      <c r="BE46" s="41">
        <v>128507.93217499299</v>
      </c>
      <c r="BF46" s="45">
        <f t="shared" si="71"/>
        <v>-2.0372681319713593E-10</v>
      </c>
    </row>
    <row r="47" spans="1:58" s="78" customFormat="1" ht="12" hidden="1" customHeight="1" outlineLevel="1">
      <c r="A47" s="82">
        <v>3110.212</v>
      </c>
      <c r="B47" s="81" t="s">
        <v>103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5">
        <f t="shared" si="68"/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5">
        <f t="shared" si="69"/>
        <v>0</v>
      </c>
      <c r="AE47" s="41">
        <v>3636.1414286387599</v>
      </c>
      <c r="AF47" s="41">
        <v>3636.1414286387599</v>
      </c>
      <c r="AG47" s="41">
        <v>3636.1414286387599</v>
      </c>
      <c r="AH47" s="41">
        <v>3636.1414286387599</v>
      </c>
      <c r="AI47" s="41">
        <v>3636.1414286387599</v>
      </c>
      <c r="AJ47" s="41">
        <v>3636.1414286387599</v>
      </c>
      <c r="AK47" s="41">
        <v>3636.1414286387599</v>
      </c>
      <c r="AL47" s="41">
        <v>3636.1414286387599</v>
      </c>
      <c r="AM47" s="41">
        <v>3636.1414286387599</v>
      </c>
      <c r="AN47" s="41">
        <v>3636.1414286387599</v>
      </c>
      <c r="AO47" s="41">
        <v>3636.1414286387599</v>
      </c>
      <c r="AP47" s="41">
        <v>3636.1414286387599</v>
      </c>
      <c r="AQ47" s="41">
        <v>43633.6971436651</v>
      </c>
      <c r="AR47" s="45">
        <f t="shared" si="70"/>
        <v>0</v>
      </c>
      <c r="AS47" s="41">
        <v>5041.4938580334101</v>
      </c>
      <c r="AT47" s="41">
        <v>5041.4938580334101</v>
      </c>
      <c r="AU47" s="41">
        <v>5041.4938580334101</v>
      </c>
      <c r="AV47" s="41">
        <v>5041.4938580334101</v>
      </c>
      <c r="AW47" s="41">
        <v>5041.4938580334101</v>
      </c>
      <c r="AX47" s="41">
        <v>5041.4938580334101</v>
      </c>
      <c r="AY47" s="41">
        <v>5041.4938580334101</v>
      </c>
      <c r="AZ47" s="41">
        <v>5041.4938580334101</v>
      </c>
      <c r="BA47" s="41">
        <v>5041.4938580334101</v>
      </c>
      <c r="BB47" s="41">
        <v>5041.4938580334101</v>
      </c>
      <c r="BC47" s="41">
        <v>5041.4938580334101</v>
      </c>
      <c r="BD47" s="41">
        <v>5041.4938580334101</v>
      </c>
      <c r="BE47" s="41">
        <v>60497.926296400903</v>
      </c>
      <c r="BF47" s="45">
        <f t="shared" si="71"/>
        <v>0</v>
      </c>
    </row>
    <row r="48" spans="1:58" s="78" customFormat="1" ht="12" hidden="1" customHeight="1" outlineLevel="1">
      <c r="A48" s="82">
        <v>3110.2130000000002</v>
      </c>
      <c r="B48" s="81" t="s">
        <v>104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5">
        <f t="shared" si="68"/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5">
        <f t="shared" si="69"/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5">
        <f t="shared" si="70"/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5">
        <f t="shared" si="71"/>
        <v>0</v>
      </c>
    </row>
    <row r="49" spans="1:58" s="78" customFormat="1" ht="12" hidden="1" customHeight="1" outlineLevel="1">
      <c r="A49" s="82">
        <v>3115</v>
      </c>
      <c r="B49" s="81" t="s">
        <v>105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5">
        <f t="shared" si="68"/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5">
        <f t="shared" si="69"/>
        <v>0</v>
      </c>
      <c r="AE49" s="41">
        <v>6171.8720000000003</v>
      </c>
      <c r="AF49" s="41">
        <v>6171.8720000000003</v>
      </c>
      <c r="AG49" s="41">
        <v>6171.8720000000003</v>
      </c>
      <c r="AH49" s="41">
        <v>6171.8720000000003</v>
      </c>
      <c r="AI49" s="41">
        <v>6171.8720000000003</v>
      </c>
      <c r="AJ49" s="41">
        <v>6171.8720000000003</v>
      </c>
      <c r="AK49" s="41">
        <v>6171.8720000000003</v>
      </c>
      <c r="AL49" s="41">
        <v>6171.8720000000003</v>
      </c>
      <c r="AM49" s="41">
        <v>6171.8720000000003</v>
      </c>
      <c r="AN49" s="41">
        <v>6171.8720000000003</v>
      </c>
      <c r="AO49" s="41">
        <v>6171.8720000000003</v>
      </c>
      <c r="AP49" s="41">
        <v>6171.8720000000003</v>
      </c>
      <c r="AQ49" s="41">
        <v>74062.464000000007</v>
      </c>
      <c r="AR49" s="45">
        <f t="shared" si="70"/>
        <v>0</v>
      </c>
      <c r="AS49" s="41">
        <v>8495.5083333333296</v>
      </c>
      <c r="AT49" s="41">
        <v>8495.5083333333296</v>
      </c>
      <c r="AU49" s="41">
        <v>8495.5083333333296</v>
      </c>
      <c r="AV49" s="41">
        <v>8495.5083333333296</v>
      </c>
      <c r="AW49" s="41">
        <v>8495.5083333333296</v>
      </c>
      <c r="AX49" s="41">
        <v>8495.5083333333296</v>
      </c>
      <c r="AY49" s="41">
        <v>8495.5083333333296</v>
      </c>
      <c r="AZ49" s="41">
        <v>8495.5083333333296</v>
      </c>
      <c r="BA49" s="41">
        <v>8495.5083333333296</v>
      </c>
      <c r="BB49" s="41">
        <v>8495.5083333333296</v>
      </c>
      <c r="BC49" s="41">
        <v>8495.5083333333296</v>
      </c>
      <c r="BD49" s="41">
        <v>8495.5083333333296</v>
      </c>
      <c r="BE49" s="41">
        <v>101946.1</v>
      </c>
      <c r="BF49" s="45">
        <f t="shared" si="71"/>
        <v>0</v>
      </c>
    </row>
    <row r="50" spans="1:58" s="78" customFormat="1" ht="12" hidden="1" customHeight="1" outlineLevel="1">
      <c r="A50" s="82">
        <v>3200</v>
      </c>
      <c r="B50" s="81" t="s">
        <v>107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5">
        <f t="shared" si="68"/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5">
        <f t="shared" si="69"/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5">
        <f t="shared" si="70"/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5">
        <f t="shared" si="71"/>
        <v>0</v>
      </c>
    </row>
    <row r="51" spans="1:58" s="78" customFormat="1" ht="12" hidden="1" customHeight="1" outlineLevel="1">
      <c r="A51" s="82">
        <v>3230</v>
      </c>
      <c r="B51" s="81" t="s">
        <v>108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5">
        <f t="shared" si="68"/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5">
        <f t="shared" si="69"/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5">
        <f t="shared" si="70"/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5">
        <f t="shared" si="71"/>
        <v>0</v>
      </c>
    </row>
    <row r="52" spans="1:58" s="78" customFormat="1" ht="12" hidden="1" customHeight="1" outlineLevel="1">
      <c r="A52" s="82">
        <v>3800</v>
      </c>
      <c r="B52" s="81" t="s">
        <v>109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5">
        <f t="shared" si="68"/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5">
        <f t="shared" si="69"/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5">
        <f t="shared" si="70"/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5">
        <f t="shared" si="71"/>
        <v>0</v>
      </c>
    </row>
    <row r="53" spans="1:58" ht="12" hidden="1" customHeight="1" outlineLevel="1">
      <c r="A53" s="82"/>
      <c r="B53" s="94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5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5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5"/>
    </row>
    <row r="54" spans="1:58" ht="12" customHeight="1" collapsed="1">
      <c r="A54" s="24"/>
      <c r="B54" s="94" t="s">
        <v>29</v>
      </c>
      <c r="C54" s="41">
        <f t="shared" ref="C54:O54" si="72">SUM(C40:C53)</f>
        <v>0</v>
      </c>
      <c r="D54" s="41">
        <f t="shared" si="72"/>
        <v>0</v>
      </c>
      <c r="E54" s="41">
        <f t="shared" si="72"/>
        <v>0</v>
      </c>
      <c r="F54" s="41">
        <f t="shared" si="72"/>
        <v>0</v>
      </c>
      <c r="G54" s="41">
        <f t="shared" si="72"/>
        <v>0</v>
      </c>
      <c r="H54" s="41">
        <f t="shared" si="72"/>
        <v>0</v>
      </c>
      <c r="I54" s="41">
        <f t="shared" si="72"/>
        <v>0</v>
      </c>
      <c r="J54" s="41">
        <f t="shared" si="72"/>
        <v>0</v>
      </c>
      <c r="K54" s="41">
        <f t="shared" si="72"/>
        <v>0</v>
      </c>
      <c r="L54" s="41">
        <f t="shared" si="72"/>
        <v>0</v>
      </c>
      <c r="M54" s="41">
        <f t="shared" si="72"/>
        <v>0</v>
      </c>
      <c r="N54" s="41">
        <f t="shared" si="72"/>
        <v>0</v>
      </c>
      <c r="O54" s="41">
        <f t="shared" si="72"/>
        <v>0</v>
      </c>
      <c r="P54" s="45">
        <f t="shared" si="64"/>
        <v>0</v>
      </c>
      <c r="Q54" s="41">
        <f t="shared" ref="Q54:AC54" si="73">SUM(Q40:Q53)</f>
        <v>136127.74370254701</v>
      </c>
      <c r="R54" s="41">
        <f t="shared" si="73"/>
        <v>136127.74370254701</v>
      </c>
      <c r="S54" s="41">
        <f t="shared" si="73"/>
        <v>136127.74370254701</v>
      </c>
      <c r="T54" s="41">
        <f t="shared" si="73"/>
        <v>136127.74370254701</v>
      </c>
      <c r="U54" s="41">
        <f t="shared" si="73"/>
        <v>136127.74370254701</v>
      </c>
      <c r="V54" s="41">
        <f t="shared" si="73"/>
        <v>136127.74370254701</v>
      </c>
      <c r="W54" s="41">
        <f t="shared" si="73"/>
        <v>136127.74370254701</v>
      </c>
      <c r="X54" s="41">
        <f t="shared" si="73"/>
        <v>136127.74370254701</v>
      </c>
      <c r="Y54" s="41">
        <f t="shared" si="73"/>
        <v>136127.74370254701</v>
      </c>
      <c r="Z54" s="41">
        <f t="shared" si="73"/>
        <v>136127.74370254701</v>
      </c>
      <c r="AA54" s="41">
        <f t="shared" si="73"/>
        <v>136127.74370254701</v>
      </c>
      <c r="AB54" s="41">
        <f t="shared" si="73"/>
        <v>136127.74370254701</v>
      </c>
      <c r="AC54" s="41">
        <f t="shared" si="73"/>
        <v>1633532.9244305601</v>
      </c>
      <c r="AD54" s="45">
        <f t="shared" si="65"/>
        <v>-3.7252902984619141E-9</v>
      </c>
      <c r="AE54" s="41">
        <f t="shared" ref="AE54:AQ54" si="74">SUM(AE40:AE53)</f>
        <v>206566.66455075584</v>
      </c>
      <c r="AF54" s="41">
        <f t="shared" si="74"/>
        <v>206566.66455075584</v>
      </c>
      <c r="AG54" s="41">
        <f t="shared" si="74"/>
        <v>206566.66455075584</v>
      </c>
      <c r="AH54" s="41">
        <f t="shared" si="74"/>
        <v>206566.66455075584</v>
      </c>
      <c r="AI54" s="41">
        <f t="shared" si="74"/>
        <v>206566.66455075584</v>
      </c>
      <c r="AJ54" s="41">
        <f t="shared" si="74"/>
        <v>206566.66455075584</v>
      </c>
      <c r="AK54" s="41">
        <f t="shared" si="74"/>
        <v>206566.66455075584</v>
      </c>
      <c r="AL54" s="41">
        <f t="shared" si="74"/>
        <v>206566.66455075584</v>
      </c>
      <c r="AM54" s="41">
        <f t="shared" si="74"/>
        <v>206566.66455075584</v>
      </c>
      <c r="AN54" s="41">
        <f t="shared" si="74"/>
        <v>206566.66455075584</v>
      </c>
      <c r="AO54" s="41">
        <f t="shared" si="74"/>
        <v>206566.66455075584</v>
      </c>
      <c r="AP54" s="41">
        <f t="shared" si="74"/>
        <v>206566.66455075584</v>
      </c>
      <c r="AQ54" s="41">
        <f t="shared" si="74"/>
        <v>2478799.9746090663</v>
      </c>
      <c r="AR54" s="45">
        <f t="shared" si="66"/>
        <v>-3.7252902984619141E-9</v>
      </c>
      <c r="AS54" s="41">
        <f t="shared" ref="AS54:BE54" si="75">SUM(AS40:AS53)</f>
        <v>267257.84140347684</v>
      </c>
      <c r="AT54" s="41">
        <f t="shared" si="75"/>
        <v>267257.84140347684</v>
      </c>
      <c r="AU54" s="41">
        <f t="shared" si="75"/>
        <v>267257.84140347684</v>
      </c>
      <c r="AV54" s="41">
        <f t="shared" si="75"/>
        <v>267257.84140347684</v>
      </c>
      <c r="AW54" s="41">
        <f t="shared" si="75"/>
        <v>267257.84140347684</v>
      </c>
      <c r="AX54" s="41">
        <f t="shared" si="75"/>
        <v>267257.84140347684</v>
      </c>
      <c r="AY54" s="41">
        <f t="shared" si="75"/>
        <v>267257.84140347684</v>
      </c>
      <c r="AZ54" s="41">
        <f t="shared" si="75"/>
        <v>267257.84140347684</v>
      </c>
      <c r="BA54" s="41">
        <f t="shared" si="75"/>
        <v>267257.84140347684</v>
      </c>
      <c r="BB54" s="41">
        <f t="shared" si="75"/>
        <v>267257.84140347684</v>
      </c>
      <c r="BC54" s="41">
        <f t="shared" si="75"/>
        <v>267257.84140347684</v>
      </c>
      <c r="BD54" s="41">
        <f t="shared" si="75"/>
        <v>267257.84140347684</v>
      </c>
      <c r="BE54" s="41">
        <f t="shared" si="75"/>
        <v>3207094.0968417241</v>
      </c>
      <c r="BF54" s="45">
        <f t="shared" si="67"/>
        <v>0</v>
      </c>
    </row>
    <row r="55" spans="1:58" ht="12" hidden="1" customHeight="1" outlineLevel="1">
      <c r="A55" s="24"/>
      <c r="B55" s="8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5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5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5"/>
    </row>
    <row r="56" spans="1:58" ht="12" hidden="1" customHeight="1" outlineLevel="1">
      <c r="A56" s="23" t="s">
        <v>30</v>
      </c>
      <c r="B56" s="94"/>
      <c r="C56" s="41" t="s">
        <v>81</v>
      </c>
      <c r="D56" s="41" t="s">
        <v>81</v>
      </c>
      <c r="E56" s="41" t="s">
        <v>81</v>
      </c>
      <c r="F56" s="41" t="s">
        <v>81</v>
      </c>
      <c r="G56" s="41" t="s">
        <v>81</v>
      </c>
      <c r="H56" s="41" t="s">
        <v>81</v>
      </c>
      <c r="I56" s="41" t="s">
        <v>81</v>
      </c>
      <c r="J56" s="41" t="s">
        <v>81</v>
      </c>
      <c r="K56" s="41" t="s">
        <v>81</v>
      </c>
      <c r="L56" s="41" t="s">
        <v>81</v>
      </c>
      <c r="M56" s="41" t="s">
        <v>81</v>
      </c>
      <c r="N56" s="41" t="s">
        <v>81</v>
      </c>
      <c r="O56" s="41" t="s">
        <v>81</v>
      </c>
      <c r="P56" s="45" t="s">
        <v>81</v>
      </c>
      <c r="Q56" s="41" t="s">
        <v>81</v>
      </c>
      <c r="R56" s="41" t="s">
        <v>81</v>
      </c>
      <c r="S56" s="41" t="s">
        <v>81</v>
      </c>
      <c r="T56" s="41" t="s">
        <v>81</v>
      </c>
      <c r="U56" s="41" t="s">
        <v>81</v>
      </c>
      <c r="V56" s="41" t="s">
        <v>81</v>
      </c>
      <c r="W56" s="41" t="s">
        <v>81</v>
      </c>
      <c r="X56" s="41" t="s">
        <v>81</v>
      </c>
      <c r="Y56" s="41" t="s">
        <v>81</v>
      </c>
      <c r="Z56" s="41" t="s">
        <v>81</v>
      </c>
      <c r="AA56" s="41" t="s">
        <v>81</v>
      </c>
      <c r="AB56" s="41" t="s">
        <v>81</v>
      </c>
      <c r="AC56" s="41" t="s">
        <v>81</v>
      </c>
      <c r="AD56" s="45" t="s">
        <v>81</v>
      </c>
      <c r="AE56" s="41" t="s">
        <v>81</v>
      </c>
      <c r="AF56" s="41" t="s">
        <v>81</v>
      </c>
      <c r="AG56" s="41" t="s">
        <v>81</v>
      </c>
      <c r="AH56" s="41" t="s">
        <v>81</v>
      </c>
      <c r="AI56" s="41" t="s">
        <v>81</v>
      </c>
      <c r="AJ56" s="41" t="s">
        <v>81</v>
      </c>
      <c r="AK56" s="41" t="s">
        <v>81</v>
      </c>
      <c r="AL56" s="41" t="s">
        <v>81</v>
      </c>
      <c r="AM56" s="41" t="s">
        <v>81</v>
      </c>
      <c r="AN56" s="41" t="s">
        <v>81</v>
      </c>
      <c r="AO56" s="41" t="s">
        <v>81</v>
      </c>
      <c r="AP56" s="41" t="s">
        <v>81</v>
      </c>
      <c r="AQ56" s="41" t="s">
        <v>81</v>
      </c>
      <c r="AR56" s="45" t="s">
        <v>81</v>
      </c>
      <c r="AS56" s="41" t="s">
        <v>81</v>
      </c>
      <c r="AT56" s="41" t="s">
        <v>81</v>
      </c>
      <c r="AU56" s="41" t="s">
        <v>81</v>
      </c>
      <c r="AV56" s="41" t="s">
        <v>81</v>
      </c>
      <c r="AW56" s="41" t="s">
        <v>81</v>
      </c>
      <c r="AX56" s="41" t="s">
        <v>81</v>
      </c>
      <c r="AY56" s="41" t="s">
        <v>81</v>
      </c>
      <c r="AZ56" s="41" t="s">
        <v>81</v>
      </c>
      <c r="BA56" s="41" t="s">
        <v>81</v>
      </c>
      <c r="BB56" s="41" t="s">
        <v>81</v>
      </c>
      <c r="BC56" s="41" t="s">
        <v>81</v>
      </c>
      <c r="BD56" s="41" t="s">
        <v>81</v>
      </c>
      <c r="BE56" s="41" t="s">
        <v>81</v>
      </c>
      <c r="BF56" s="45" t="s">
        <v>81</v>
      </c>
    </row>
    <row r="57" spans="1:58" ht="12" hidden="1" customHeight="1" outlineLevel="1">
      <c r="A57" s="82" t="s">
        <v>81</v>
      </c>
      <c r="B57" s="94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5">
        <f t="shared" ref="P57" si="76">O57-SUM(C57:N57)</f>
        <v>0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5">
        <f t="shared" ref="AD57" si="77">AC57-SUM(Q57:AB57)</f>
        <v>0</v>
      </c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>
        <f t="shared" ref="AR57" si="78">AQ57-SUM(AE57:AP57)</f>
        <v>0</v>
      </c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5">
        <f t="shared" ref="BF57" si="79">BE57-SUM(AS57:BD57)</f>
        <v>0</v>
      </c>
    </row>
    <row r="58" spans="1:58" s="78" customFormat="1" ht="12" hidden="1" customHeight="1" outlineLevel="1">
      <c r="A58" s="82">
        <v>4000</v>
      </c>
      <c r="B58" s="94" t="s">
        <v>30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5">
        <f t="shared" ref="P58:P90" si="80">O58-SUM(C58:N58)</f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5">
        <f t="shared" ref="AD58:AD90" si="81">AC58-SUM(Q58:AB58)</f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5">
        <f t="shared" ref="AR58:AR90" si="82">AQ58-SUM(AE58:AP58)</f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5">
        <f t="shared" ref="BF58:BF90" si="83">BE58-SUM(AS58:BD58)</f>
        <v>0</v>
      </c>
    </row>
    <row r="59" spans="1:58" s="78" customFormat="1" ht="12" hidden="1" customHeight="1" outlineLevel="1">
      <c r="A59" s="82">
        <v>4100</v>
      </c>
      <c r="B59" s="94" t="s">
        <v>111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5">
        <f t="shared" si="80"/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5">
        <f t="shared" si="81"/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5">
        <f t="shared" si="82"/>
        <v>0</v>
      </c>
      <c r="AS59" s="41">
        <v>0</v>
      </c>
      <c r="AT59" s="41">
        <v>0</v>
      </c>
      <c r="AU59" s="41">
        <v>0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5">
        <f t="shared" si="83"/>
        <v>0</v>
      </c>
    </row>
    <row r="60" spans="1:58" s="78" customFormat="1" ht="12" hidden="1" customHeight="1" outlineLevel="1">
      <c r="A60" s="82">
        <v>4200</v>
      </c>
      <c r="B60" s="94" t="s">
        <v>112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5">
        <f t="shared" si="80"/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5">
        <f t="shared" si="81"/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5">
        <f t="shared" si="82"/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5">
        <f t="shared" si="83"/>
        <v>0</v>
      </c>
    </row>
    <row r="61" spans="1:58" s="78" customFormat="1" ht="12" hidden="1" customHeight="1" outlineLevel="1">
      <c r="A61" s="82">
        <v>4300</v>
      </c>
      <c r="B61" s="94" t="s">
        <v>113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5">
        <f t="shared" si="80"/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5">
        <f t="shared" si="81"/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5">
        <f t="shared" si="82"/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5">
        <f t="shared" si="83"/>
        <v>0</v>
      </c>
    </row>
    <row r="62" spans="1:58" s="78" customFormat="1" ht="12" hidden="1" customHeight="1" outlineLevel="1">
      <c r="A62" s="82">
        <v>4500</v>
      </c>
      <c r="B62" s="94" t="s">
        <v>114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5">
        <f t="shared" si="80"/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5">
        <f t="shared" si="81"/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5">
        <f t="shared" si="82"/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5">
        <f t="shared" si="83"/>
        <v>0</v>
      </c>
    </row>
    <row r="63" spans="1:58" s="78" customFormat="1" ht="12" hidden="1" customHeight="1" outlineLevel="1">
      <c r="A63" s="82">
        <v>4500.34</v>
      </c>
      <c r="B63" s="94" t="s">
        <v>115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5">
        <f t="shared" si="80"/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5">
        <f t="shared" si="81"/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5">
        <f t="shared" si="82"/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5">
        <f t="shared" si="83"/>
        <v>0</v>
      </c>
    </row>
    <row r="64" spans="1:58" s="78" customFormat="1" ht="12" hidden="1" customHeight="1" outlineLevel="1">
      <c r="A64" s="82">
        <v>4500.6329999999998</v>
      </c>
      <c r="B64" s="94" t="s">
        <v>116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5">
        <f t="shared" si="80"/>
        <v>0</v>
      </c>
      <c r="Q64" s="41">
        <v>0</v>
      </c>
      <c r="R64" s="41">
        <v>0</v>
      </c>
      <c r="S64" s="41">
        <v>0</v>
      </c>
      <c r="T64" s="41">
        <v>0</v>
      </c>
      <c r="U64" s="41">
        <v>7168</v>
      </c>
      <c r="V64" s="41">
        <v>7168</v>
      </c>
      <c r="W64" s="41">
        <v>7168</v>
      </c>
      <c r="X64" s="41">
        <v>7168</v>
      </c>
      <c r="Y64" s="41">
        <v>7168</v>
      </c>
      <c r="Z64" s="41">
        <v>7168</v>
      </c>
      <c r="AA64" s="41">
        <v>7168</v>
      </c>
      <c r="AB64" s="41">
        <v>7168</v>
      </c>
      <c r="AC64" s="41">
        <v>71680</v>
      </c>
      <c r="AD64" s="45">
        <f t="shared" si="81"/>
        <v>14336</v>
      </c>
      <c r="AE64" s="41">
        <v>8200</v>
      </c>
      <c r="AF64" s="41">
        <v>8200</v>
      </c>
      <c r="AG64" s="41">
        <v>8200</v>
      </c>
      <c r="AH64" s="41">
        <v>8200</v>
      </c>
      <c r="AI64" s="41">
        <v>8200</v>
      </c>
      <c r="AJ64" s="41">
        <v>8200</v>
      </c>
      <c r="AK64" s="41">
        <v>8200</v>
      </c>
      <c r="AL64" s="41">
        <v>8200</v>
      </c>
      <c r="AM64" s="41">
        <v>8200</v>
      </c>
      <c r="AN64" s="41">
        <v>8200</v>
      </c>
      <c r="AO64" s="41">
        <v>8200</v>
      </c>
      <c r="AP64" s="41">
        <v>8200</v>
      </c>
      <c r="AQ64" s="41">
        <v>98400</v>
      </c>
      <c r="AR64" s="45">
        <f t="shared" si="82"/>
        <v>0</v>
      </c>
      <c r="AS64" s="41">
        <v>10433.333333333299</v>
      </c>
      <c r="AT64" s="41">
        <v>10433.333333333299</v>
      </c>
      <c r="AU64" s="41">
        <v>10433.333333333299</v>
      </c>
      <c r="AV64" s="41">
        <v>10433.333333333299</v>
      </c>
      <c r="AW64" s="41">
        <v>10433.333333333299</v>
      </c>
      <c r="AX64" s="41">
        <v>10433.333333333299</v>
      </c>
      <c r="AY64" s="41">
        <v>10433.333333333299</v>
      </c>
      <c r="AZ64" s="41">
        <v>10433.333333333299</v>
      </c>
      <c r="BA64" s="41">
        <v>10433.333333333299</v>
      </c>
      <c r="BB64" s="41">
        <v>10433.333333333299</v>
      </c>
      <c r="BC64" s="41">
        <v>10433.333333333299</v>
      </c>
      <c r="BD64" s="41">
        <v>10433.333333333299</v>
      </c>
      <c r="BE64" s="41">
        <v>125200</v>
      </c>
      <c r="BF64" s="45">
        <f t="shared" si="83"/>
        <v>4.0745362639427185E-10</v>
      </c>
    </row>
    <row r="65" spans="1:58" s="78" customFormat="1" ht="12" hidden="1" customHeight="1" outlineLevel="1">
      <c r="A65" s="82">
        <v>4500.6390000000001</v>
      </c>
      <c r="B65" s="94" t="s">
        <v>118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5">
        <f t="shared" si="80"/>
        <v>0</v>
      </c>
      <c r="Q65" s="41">
        <v>0</v>
      </c>
      <c r="R65" s="41">
        <v>0</v>
      </c>
      <c r="S65" s="41">
        <v>0</v>
      </c>
      <c r="T65" s="41">
        <v>0</v>
      </c>
      <c r="U65" s="41">
        <v>2849.28</v>
      </c>
      <c r="V65" s="41">
        <v>2849.28</v>
      </c>
      <c r="W65" s="41">
        <v>2849.28</v>
      </c>
      <c r="X65" s="41">
        <v>2849.28</v>
      </c>
      <c r="Y65" s="41">
        <v>2849.28</v>
      </c>
      <c r="Z65" s="41">
        <v>2849.28</v>
      </c>
      <c r="AA65" s="41">
        <v>2849.28</v>
      </c>
      <c r="AB65" s="41">
        <v>2849.28</v>
      </c>
      <c r="AC65" s="41">
        <v>28492.799999999999</v>
      </c>
      <c r="AD65" s="45">
        <f t="shared" si="81"/>
        <v>5698.5600000000013</v>
      </c>
      <c r="AE65" s="41">
        <v>3268.3333333333298</v>
      </c>
      <c r="AF65" s="41">
        <v>3268.3333333333298</v>
      </c>
      <c r="AG65" s="41">
        <v>3268.3333333333298</v>
      </c>
      <c r="AH65" s="41">
        <v>3268.3333333333298</v>
      </c>
      <c r="AI65" s="41">
        <v>3268.3333333333298</v>
      </c>
      <c r="AJ65" s="41">
        <v>3268.3333333333298</v>
      </c>
      <c r="AK65" s="41">
        <v>3268.3333333333298</v>
      </c>
      <c r="AL65" s="41">
        <v>3268.3333333333298</v>
      </c>
      <c r="AM65" s="41">
        <v>3268.3333333333298</v>
      </c>
      <c r="AN65" s="41">
        <v>3268.3333333333298</v>
      </c>
      <c r="AO65" s="41">
        <v>3268.3333333333298</v>
      </c>
      <c r="AP65" s="41">
        <v>3268.3333333333298</v>
      </c>
      <c r="AQ65" s="41">
        <v>39220</v>
      </c>
      <c r="AR65" s="45">
        <f t="shared" si="82"/>
        <v>0</v>
      </c>
      <c r="AS65" s="41">
        <v>4151.6666666666697</v>
      </c>
      <c r="AT65" s="41">
        <v>4151.6666666666697</v>
      </c>
      <c r="AU65" s="41">
        <v>4151.6666666666697</v>
      </c>
      <c r="AV65" s="41">
        <v>4151.6666666666697</v>
      </c>
      <c r="AW65" s="41">
        <v>4151.6666666666697</v>
      </c>
      <c r="AX65" s="41">
        <v>4151.6666666666697</v>
      </c>
      <c r="AY65" s="41">
        <v>4151.6666666666697</v>
      </c>
      <c r="AZ65" s="41">
        <v>4151.6666666666697</v>
      </c>
      <c r="BA65" s="41">
        <v>4151.6666666666697</v>
      </c>
      <c r="BB65" s="41">
        <v>4151.6666666666697</v>
      </c>
      <c r="BC65" s="41">
        <v>4151.6666666666697</v>
      </c>
      <c r="BD65" s="41">
        <v>4151.6666666666697</v>
      </c>
      <c r="BE65" s="41">
        <v>49820</v>
      </c>
      <c r="BF65" s="45">
        <f t="shared" si="83"/>
        <v>0</v>
      </c>
    </row>
    <row r="66" spans="1:58" s="78" customFormat="1" ht="12" hidden="1" customHeight="1" outlineLevel="1">
      <c r="A66" s="82">
        <v>4500.6580000000004</v>
      </c>
      <c r="B66" s="94" t="s">
        <v>120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5">
        <f t="shared" si="80"/>
        <v>0</v>
      </c>
      <c r="Q66" s="41">
        <v>0</v>
      </c>
      <c r="R66" s="41">
        <v>0</v>
      </c>
      <c r="S66" s="41">
        <v>0</v>
      </c>
      <c r="T66" s="41">
        <v>0</v>
      </c>
      <c r="U66" s="41">
        <v>560</v>
      </c>
      <c r="V66" s="41">
        <v>560</v>
      </c>
      <c r="W66" s="41">
        <v>560</v>
      </c>
      <c r="X66" s="41">
        <v>560</v>
      </c>
      <c r="Y66" s="41">
        <v>560</v>
      </c>
      <c r="Z66" s="41">
        <v>560</v>
      </c>
      <c r="AA66" s="41">
        <v>560</v>
      </c>
      <c r="AB66" s="41">
        <v>560</v>
      </c>
      <c r="AC66" s="41">
        <v>5600</v>
      </c>
      <c r="AD66" s="45">
        <f t="shared" si="81"/>
        <v>1120</v>
      </c>
      <c r="AE66" s="41">
        <v>641.66666666666697</v>
      </c>
      <c r="AF66" s="41">
        <v>641.66666666666697</v>
      </c>
      <c r="AG66" s="41">
        <v>641.66666666666697</v>
      </c>
      <c r="AH66" s="41">
        <v>641.66666666666697</v>
      </c>
      <c r="AI66" s="41">
        <v>641.66666666666697</v>
      </c>
      <c r="AJ66" s="41">
        <v>641.66666666666697</v>
      </c>
      <c r="AK66" s="41">
        <v>641.66666666666697</v>
      </c>
      <c r="AL66" s="41">
        <v>641.66666666666697</v>
      </c>
      <c r="AM66" s="41">
        <v>641.66666666666697</v>
      </c>
      <c r="AN66" s="41">
        <v>641.66666666666697</v>
      </c>
      <c r="AO66" s="41">
        <v>641.66666666666697</v>
      </c>
      <c r="AP66" s="41">
        <v>641.66666666666697</v>
      </c>
      <c r="AQ66" s="41">
        <v>7700</v>
      </c>
      <c r="AR66" s="45">
        <f t="shared" si="82"/>
        <v>0</v>
      </c>
      <c r="AS66" s="41">
        <v>816.66666666666697</v>
      </c>
      <c r="AT66" s="41">
        <v>816.66666666666697</v>
      </c>
      <c r="AU66" s="41">
        <v>816.66666666666697</v>
      </c>
      <c r="AV66" s="41">
        <v>816.66666666666697</v>
      </c>
      <c r="AW66" s="41">
        <v>816.66666666666697</v>
      </c>
      <c r="AX66" s="41">
        <v>816.66666666666697</v>
      </c>
      <c r="AY66" s="41">
        <v>816.66666666666697</v>
      </c>
      <c r="AZ66" s="41">
        <v>816.66666666666697</v>
      </c>
      <c r="BA66" s="41">
        <v>816.66666666666697</v>
      </c>
      <c r="BB66" s="41">
        <v>816.66666666666697</v>
      </c>
      <c r="BC66" s="41">
        <v>816.66666666666697</v>
      </c>
      <c r="BD66" s="41">
        <v>816.66666666666697</v>
      </c>
      <c r="BE66" s="41">
        <v>9800</v>
      </c>
      <c r="BF66" s="45">
        <f t="shared" si="83"/>
        <v>0</v>
      </c>
    </row>
    <row r="67" spans="1:58" s="78" customFormat="1" ht="12" hidden="1" customHeight="1" outlineLevel="1">
      <c r="A67" s="82">
        <v>4500.6589999999997</v>
      </c>
      <c r="B67" s="94" t="s">
        <v>122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5">
        <f t="shared" si="80"/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5">
        <f t="shared" si="81"/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5">
        <f t="shared" si="82"/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5">
        <f t="shared" si="83"/>
        <v>0</v>
      </c>
    </row>
    <row r="68" spans="1:58" s="78" customFormat="1" ht="12" hidden="1" customHeight="1" outlineLevel="1">
      <c r="A68" s="82">
        <v>4500.6610000000001</v>
      </c>
      <c r="B68" s="94" t="s">
        <v>123</v>
      </c>
      <c r="C68" s="41">
        <v>0</v>
      </c>
      <c r="D68" s="41">
        <v>0</v>
      </c>
      <c r="E68" s="41">
        <v>45027.77</v>
      </c>
      <c r="F68" s="41">
        <v>11618.95</v>
      </c>
      <c r="G68" s="41">
        <v>21436.880000000001</v>
      </c>
      <c r="H68" s="41">
        <v>27498.22</v>
      </c>
      <c r="I68" s="41">
        <v>-29269.87</v>
      </c>
      <c r="J68" s="41">
        <v>61103.87</v>
      </c>
      <c r="K68" s="41">
        <v>25641.510719478199</v>
      </c>
      <c r="L68" s="41">
        <v>29355.5359450906</v>
      </c>
      <c r="M68" s="41">
        <v>58093.117230210897</v>
      </c>
      <c r="N68" s="41">
        <v>58093.117230210897</v>
      </c>
      <c r="O68" s="41">
        <v>804608</v>
      </c>
      <c r="P68" s="45">
        <f t="shared" si="80"/>
        <v>496008.89887500938</v>
      </c>
      <c r="Q68" s="41">
        <v>0</v>
      </c>
      <c r="R68" s="41">
        <f>40000+33946.1</f>
        <v>73946.100000000006</v>
      </c>
      <c r="S68" s="41">
        <v>33946.1</v>
      </c>
      <c r="T68" s="41">
        <v>33946.1</v>
      </c>
      <c r="U68" s="41">
        <v>33946.1</v>
      </c>
      <c r="V68" s="41">
        <v>33946.1</v>
      </c>
      <c r="W68" s="41">
        <v>33946.1</v>
      </c>
      <c r="X68" s="41">
        <v>33946.1</v>
      </c>
      <c r="Y68" s="41">
        <v>33946.1</v>
      </c>
      <c r="Z68" s="41">
        <v>27892</v>
      </c>
      <c r="AA68" s="41">
        <v>0</v>
      </c>
      <c r="AB68" s="41">
        <v>0</v>
      </c>
      <c r="AC68" s="41">
        <v>339461</v>
      </c>
      <c r="AD68" s="45">
        <f t="shared" si="81"/>
        <v>0.20000000001164153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5">
        <f t="shared" si="82"/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5">
        <f t="shared" si="83"/>
        <v>0</v>
      </c>
    </row>
    <row r="69" spans="1:58" s="78" customFormat="1" ht="12" hidden="1" customHeight="1" outlineLevel="1">
      <c r="A69" s="82">
        <v>4500.6980000000003</v>
      </c>
      <c r="B69" s="94" t="s">
        <v>124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5">
        <f t="shared" si="80"/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5">
        <f t="shared" si="81"/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5">
        <f t="shared" si="82"/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5">
        <f t="shared" si="83"/>
        <v>0</v>
      </c>
    </row>
    <row r="70" spans="1:58" s="78" customFormat="1" ht="12" hidden="1" customHeight="1" outlineLevel="1">
      <c r="A70" s="82">
        <v>4500.7089999999998</v>
      </c>
      <c r="B70" s="94" t="s">
        <v>125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5">
        <f t="shared" si="80"/>
        <v>0</v>
      </c>
      <c r="Q70" s="41">
        <v>0</v>
      </c>
      <c r="R70" s="41">
        <v>0</v>
      </c>
      <c r="S70" s="41">
        <v>0</v>
      </c>
      <c r="T70" s="41">
        <v>0</v>
      </c>
      <c r="U70" s="41">
        <v>1164.8</v>
      </c>
      <c r="V70" s="41">
        <v>1164.8</v>
      </c>
      <c r="W70" s="41">
        <v>1164.8</v>
      </c>
      <c r="X70" s="41">
        <v>1164.8</v>
      </c>
      <c r="Y70" s="41">
        <v>1164.8</v>
      </c>
      <c r="Z70" s="41">
        <v>1164.8</v>
      </c>
      <c r="AA70" s="41">
        <v>1164.8</v>
      </c>
      <c r="AB70" s="41">
        <v>1164.8</v>
      </c>
      <c r="AC70" s="41">
        <v>11648</v>
      </c>
      <c r="AD70" s="45">
        <f t="shared" si="81"/>
        <v>2329.6000000000004</v>
      </c>
      <c r="AE70" s="41">
        <v>1332.5</v>
      </c>
      <c r="AF70" s="41">
        <v>1332.5</v>
      </c>
      <c r="AG70" s="41">
        <v>1332.5</v>
      </c>
      <c r="AH70" s="41">
        <v>1332.5</v>
      </c>
      <c r="AI70" s="41">
        <v>1332.5</v>
      </c>
      <c r="AJ70" s="41">
        <v>1332.5</v>
      </c>
      <c r="AK70" s="41">
        <v>1332.5</v>
      </c>
      <c r="AL70" s="41">
        <v>1332.5</v>
      </c>
      <c r="AM70" s="41">
        <v>1332.5</v>
      </c>
      <c r="AN70" s="41">
        <v>1332.5</v>
      </c>
      <c r="AO70" s="41">
        <v>1332.5</v>
      </c>
      <c r="AP70" s="41">
        <v>1332.5</v>
      </c>
      <c r="AQ70" s="41">
        <v>15990</v>
      </c>
      <c r="AR70" s="45">
        <f t="shared" si="82"/>
        <v>0</v>
      </c>
      <c r="AS70" s="41">
        <v>1695.4166666666699</v>
      </c>
      <c r="AT70" s="41">
        <v>1695.4166666666699</v>
      </c>
      <c r="AU70" s="41">
        <v>1695.4166666666699</v>
      </c>
      <c r="AV70" s="41">
        <v>1695.4166666666699</v>
      </c>
      <c r="AW70" s="41">
        <v>1695.4166666666699</v>
      </c>
      <c r="AX70" s="41">
        <v>1695.4166666666699</v>
      </c>
      <c r="AY70" s="41">
        <v>1695.4166666666699</v>
      </c>
      <c r="AZ70" s="41">
        <v>1695.4166666666699</v>
      </c>
      <c r="BA70" s="41">
        <v>1695.4166666666699</v>
      </c>
      <c r="BB70" s="41">
        <v>1695.4166666666699</v>
      </c>
      <c r="BC70" s="41">
        <v>1695.4166666666699</v>
      </c>
      <c r="BD70" s="41">
        <v>1695.4166666666699</v>
      </c>
      <c r="BE70" s="41">
        <v>20345</v>
      </c>
      <c r="BF70" s="45">
        <f t="shared" si="83"/>
        <v>-4.3655745685100555E-11</v>
      </c>
    </row>
    <row r="71" spans="1:58" s="78" customFormat="1" ht="12" hidden="1" customHeight="1" outlineLevel="1">
      <c r="A71" s="82">
        <v>4500.7150000000001</v>
      </c>
      <c r="B71" s="94" t="s">
        <v>127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5">
        <f t="shared" si="80"/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5">
        <f t="shared" si="81"/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5">
        <f t="shared" si="82"/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5">
        <f t="shared" si="83"/>
        <v>0</v>
      </c>
    </row>
    <row r="72" spans="1:58" s="78" customFormat="1" ht="12" hidden="1" customHeight="1" outlineLevel="1">
      <c r="A72" s="82">
        <v>4500.7160000000003</v>
      </c>
      <c r="B72" s="94" t="s">
        <v>128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5">
        <f t="shared" si="80"/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5">
        <f t="shared" si="81"/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5">
        <f t="shared" si="82"/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5">
        <f t="shared" si="83"/>
        <v>0</v>
      </c>
    </row>
    <row r="73" spans="1:58" s="78" customFormat="1" ht="12" hidden="1" customHeight="1" outlineLevel="1">
      <c r="A73" s="82">
        <v>4500.7169999999996</v>
      </c>
      <c r="B73" s="94" t="s">
        <v>129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5">
        <f t="shared" si="80"/>
        <v>0</v>
      </c>
      <c r="Q73" s="41">
        <v>0</v>
      </c>
      <c r="R73" s="41">
        <v>0</v>
      </c>
      <c r="S73" s="41">
        <v>0</v>
      </c>
      <c r="T73" s="41">
        <v>0</v>
      </c>
      <c r="U73" s="41">
        <v>268.8</v>
      </c>
      <c r="V73" s="41">
        <v>268.8</v>
      </c>
      <c r="W73" s="41">
        <v>268.8</v>
      </c>
      <c r="X73" s="41">
        <v>268.8</v>
      </c>
      <c r="Y73" s="41">
        <v>268.8</v>
      </c>
      <c r="Z73" s="41">
        <v>268.8</v>
      </c>
      <c r="AA73" s="41">
        <v>268.8</v>
      </c>
      <c r="AB73" s="41">
        <v>268.8</v>
      </c>
      <c r="AC73" s="41">
        <v>2688</v>
      </c>
      <c r="AD73" s="45">
        <f t="shared" si="81"/>
        <v>537.59999999999991</v>
      </c>
      <c r="AE73" s="41">
        <v>307.5</v>
      </c>
      <c r="AF73" s="41">
        <v>307.5</v>
      </c>
      <c r="AG73" s="41">
        <v>307.5</v>
      </c>
      <c r="AH73" s="41">
        <v>307.5</v>
      </c>
      <c r="AI73" s="41">
        <v>307.5</v>
      </c>
      <c r="AJ73" s="41">
        <v>307.5</v>
      </c>
      <c r="AK73" s="41">
        <v>307.5</v>
      </c>
      <c r="AL73" s="41">
        <v>307.5</v>
      </c>
      <c r="AM73" s="41">
        <v>307.5</v>
      </c>
      <c r="AN73" s="41">
        <v>307.5</v>
      </c>
      <c r="AO73" s="41">
        <v>307.5</v>
      </c>
      <c r="AP73" s="41">
        <v>307.5</v>
      </c>
      <c r="AQ73" s="41">
        <v>3690</v>
      </c>
      <c r="AR73" s="45">
        <f t="shared" si="82"/>
        <v>0</v>
      </c>
      <c r="AS73" s="41">
        <v>391.25</v>
      </c>
      <c r="AT73" s="41">
        <v>391.25</v>
      </c>
      <c r="AU73" s="41">
        <v>391.25</v>
      </c>
      <c r="AV73" s="41">
        <v>391.25</v>
      </c>
      <c r="AW73" s="41">
        <v>391.25</v>
      </c>
      <c r="AX73" s="41">
        <v>391.25</v>
      </c>
      <c r="AY73" s="41">
        <v>391.25</v>
      </c>
      <c r="AZ73" s="41">
        <v>391.25</v>
      </c>
      <c r="BA73" s="41">
        <v>391.25</v>
      </c>
      <c r="BB73" s="41">
        <v>391.25</v>
      </c>
      <c r="BC73" s="41">
        <v>391.25</v>
      </c>
      <c r="BD73" s="41">
        <v>391.25</v>
      </c>
      <c r="BE73" s="41">
        <v>4695</v>
      </c>
      <c r="BF73" s="45">
        <f t="shared" si="83"/>
        <v>0</v>
      </c>
    </row>
    <row r="74" spans="1:58" s="78" customFormat="1" ht="12" hidden="1" customHeight="1" outlineLevel="1">
      <c r="A74" s="82">
        <v>4500.74</v>
      </c>
      <c r="B74" s="94" t="s">
        <v>131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5">
        <f t="shared" si="80"/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5">
        <f t="shared" si="81"/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5">
        <f t="shared" si="82"/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0</v>
      </c>
      <c r="AY74" s="41">
        <v>0</v>
      </c>
      <c r="AZ74" s="41">
        <v>0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5">
        <f t="shared" si="83"/>
        <v>0</v>
      </c>
    </row>
    <row r="75" spans="1:58" s="78" customFormat="1" ht="12" hidden="1" customHeight="1" outlineLevel="1">
      <c r="A75" s="82">
        <v>4500.741</v>
      </c>
      <c r="B75" s="94" t="s">
        <v>132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5">
        <f t="shared" si="80"/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5">
        <f t="shared" si="81"/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5">
        <f t="shared" si="82"/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5">
        <f t="shared" si="83"/>
        <v>0</v>
      </c>
    </row>
    <row r="76" spans="1:58" s="78" customFormat="1" ht="12" hidden="1" customHeight="1" outlineLevel="1">
      <c r="A76" s="82">
        <v>4500.7420000000002</v>
      </c>
      <c r="B76" s="94" t="s">
        <v>133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5">
        <f t="shared" si="80"/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5">
        <f t="shared" si="81"/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5">
        <f t="shared" si="82"/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5">
        <f t="shared" si="83"/>
        <v>0</v>
      </c>
    </row>
    <row r="77" spans="1:58" s="78" customFormat="1" ht="12" hidden="1" customHeight="1" outlineLevel="1">
      <c r="A77" s="82">
        <v>4500.7439999999997</v>
      </c>
      <c r="B77" s="94" t="s">
        <v>134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5">
        <f t="shared" si="80"/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5">
        <f t="shared" si="81"/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5">
        <f t="shared" si="82"/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5">
        <f t="shared" si="83"/>
        <v>0</v>
      </c>
    </row>
    <row r="78" spans="1:58" s="78" customFormat="1" ht="12" hidden="1" customHeight="1" outlineLevel="1">
      <c r="A78" s="82">
        <v>4500.7449999999999</v>
      </c>
      <c r="B78" s="94" t="s">
        <v>135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5">
        <f t="shared" si="80"/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5">
        <f t="shared" si="81"/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5">
        <f t="shared" si="82"/>
        <v>0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0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5">
        <f t="shared" si="83"/>
        <v>0</v>
      </c>
    </row>
    <row r="79" spans="1:58" s="78" customFormat="1" ht="12" hidden="1" customHeight="1" outlineLevel="1">
      <c r="A79" s="82">
        <v>4500.7460000000001</v>
      </c>
      <c r="B79" s="94" t="s">
        <v>136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5">
        <f t="shared" si="80"/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5">
        <f t="shared" si="81"/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5">
        <f t="shared" si="82"/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5">
        <f t="shared" si="83"/>
        <v>0</v>
      </c>
    </row>
    <row r="80" spans="1:58" s="78" customFormat="1" ht="12" hidden="1" customHeight="1" outlineLevel="1">
      <c r="A80" s="82">
        <v>4500.7470000000003</v>
      </c>
      <c r="B80" s="94" t="s">
        <v>137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5">
        <f t="shared" si="80"/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5">
        <f t="shared" si="81"/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5">
        <f t="shared" si="82"/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5">
        <f t="shared" si="83"/>
        <v>0</v>
      </c>
    </row>
    <row r="81" spans="1:58" s="78" customFormat="1" ht="12" hidden="1" customHeight="1" outlineLevel="1">
      <c r="A81" s="82">
        <v>4500.7489999999998</v>
      </c>
      <c r="B81" s="94" t="s">
        <v>138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5">
        <f t="shared" si="80"/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5">
        <f t="shared" si="81"/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5">
        <f t="shared" si="82"/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5">
        <f t="shared" si="83"/>
        <v>0</v>
      </c>
    </row>
    <row r="82" spans="1:58" s="78" customFormat="1" ht="12" hidden="1" customHeight="1" outlineLevel="1">
      <c r="A82" s="82">
        <v>4500.7569999999996</v>
      </c>
      <c r="B82" s="94" t="s">
        <v>139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5">
        <f t="shared" si="80"/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5">
        <f t="shared" si="81"/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5">
        <f t="shared" si="82"/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5">
        <f t="shared" si="83"/>
        <v>0</v>
      </c>
    </row>
    <row r="83" spans="1:58" s="78" customFormat="1" ht="12" hidden="1" customHeight="1" outlineLevel="1">
      <c r="A83" s="82">
        <v>4500.8019999999997</v>
      </c>
      <c r="B83" s="94" t="s">
        <v>140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5">
        <f t="shared" si="80"/>
        <v>0</v>
      </c>
      <c r="Q83" s="41">
        <v>0</v>
      </c>
      <c r="R83" s="41">
        <v>0</v>
      </c>
      <c r="S83" s="41">
        <v>0</v>
      </c>
      <c r="T83" s="41">
        <v>0</v>
      </c>
      <c r="U83" s="41">
        <v>17584</v>
      </c>
      <c r="V83" s="41">
        <v>17584</v>
      </c>
      <c r="W83" s="41">
        <v>17584</v>
      </c>
      <c r="X83" s="41">
        <v>17584</v>
      </c>
      <c r="Y83" s="41">
        <v>17584</v>
      </c>
      <c r="Z83" s="41">
        <v>17584</v>
      </c>
      <c r="AA83" s="41">
        <v>17584</v>
      </c>
      <c r="AB83" s="41">
        <v>17584</v>
      </c>
      <c r="AC83" s="41">
        <v>175840</v>
      </c>
      <c r="AD83" s="45">
        <f t="shared" si="81"/>
        <v>35168</v>
      </c>
      <c r="AE83" s="41">
        <v>20551.3</v>
      </c>
      <c r="AF83" s="41">
        <v>20551.3</v>
      </c>
      <c r="AG83" s="41">
        <v>20551.3</v>
      </c>
      <c r="AH83" s="41">
        <v>20551.3</v>
      </c>
      <c r="AI83" s="41">
        <v>20551.3</v>
      </c>
      <c r="AJ83" s="41">
        <v>20551.3</v>
      </c>
      <c r="AK83" s="41">
        <v>20551.3</v>
      </c>
      <c r="AL83" s="41">
        <v>20551.3</v>
      </c>
      <c r="AM83" s="41">
        <v>20551.3</v>
      </c>
      <c r="AN83" s="41">
        <v>20551.3</v>
      </c>
      <c r="AO83" s="41">
        <v>20551.3</v>
      </c>
      <c r="AP83" s="41">
        <v>20551.3</v>
      </c>
      <c r="AQ83" s="41">
        <v>246615.6</v>
      </c>
      <c r="AR83" s="45">
        <f t="shared" si="82"/>
        <v>0</v>
      </c>
      <c r="AS83" s="41">
        <v>26679.324000000001</v>
      </c>
      <c r="AT83" s="41">
        <v>26679.324000000001</v>
      </c>
      <c r="AU83" s="41">
        <v>26679.324000000001</v>
      </c>
      <c r="AV83" s="41">
        <v>26679.324000000001</v>
      </c>
      <c r="AW83" s="41">
        <v>26679.324000000001</v>
      </c>
      <c r="AX83" s="41">
        <v>26679.324000000001</v>
      </c>
      <c r="AY83" s="41">
        <v>26679.324000000001</v>
      </c>
      <c r="AZ83" s="41">
        <v>26679.324000000001</v>
      </c>
      <c r="BA83" s="41">
        <v>26679.324000000001</v>
      </c>
      <c r="BB83" s="41">
        <v>26679.324000000001</v>
      </c>
      <c r="BC83" s="41">
        <v>26679.324000000001</v>
      </c>
      <c r="BD83" s="41">
        <v>26679.324000000001</v>
      </c>
      <c r="BE83" s="41">
        <v>320151.88799999998</v>
      </c>
      <c r="BF83" s="45">
        <f t="shared" si="83"/>
        <v>0</v>
      </c>
    </row>
    <row r="84" spans="1:58" s="78" customFormat="1" ht="12" hidden="1" customHeight="1" outlineLevel="1">
      <c r="A84" s="82">
        <v>4500.808</v>
      </c>
      <c r="B84" s="94" t="s">
        <v>142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5">
        <f t="shared" si="80"/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5">
        <f t="shared" si="81"/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5">
        <f t="shared" si="82"/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5">
        <f t="shared" si="83"/>
        <v>0</v>
      </c>
    </row>
    <row r="85" spans="1:58" s="78" customFormat="1" ht="12" hidden="1" customHeight="1" outlineLevel="1">
      <c r="A85" s="82">
        <v>4500.8109999999997</v>
      </c>
      <c r="B85" s="94" t="s">
        <v>143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5">
        <f t="shared" si="80"/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5">
        <f t="shared" si="81"/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5">
        <f t="shared" si="82"/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0</v>
      </c>
      <c r="BB85" s="41">
        <v>0</v>
      </c>
      <c r="BC85" s="41">
        <v>0</v>
      </c>
      <c r="BD85" s="41">
        <v>0</v>
      </c>
      <c r="BE85" s="41">
        <v>0</v>
      </c>
      <c r="BF85" s="45">
        <f t="shared" si="83"/>
        <v>0</v>
      </c>
    </row>
    <row r="86" spans="1:58" s="78" customFormat="1" ht="12" hidden="1" customHeight="1" outlineLevel="1">
      <c r="A86" s="82">
        <v>4500.87</v>
      </c>
      <c r="B86" s="94" t="s">
        <v>144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5">
        <f t="shared" si="80"/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5">
        <f t="shared" si="81"/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  <c r="AR86" s="45">
        <f t="shared" si="82"/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0</v>
      </c>
      <c r="AZ86" s="41">
        <v>0</v>
      </c>
      <c r="BA86" s="41">
        <v>0</v>
      </c>
      <c r="BB86" s="41">
        <v>0</v>
      </c>
      <c r="BC86" s="41">
        <v>0</v>
      </c>
      <c r="BD86" s="41">
        <v>0</v>
      </c>
      <c r="BE86" s="41">
        <v>0</v>
      </c>
      <c r="BF86" s="45">
        <f t="shared" si="83"/>
        <v>0</v>
      </c>
    </row>
    <row r="87" spans="1:58" s="78" customFormat="1" ht="12" hidden="1" customHeight="1" outlineLevel="1">
      <c r="A87" s="82">
        <v>4700</v>
      </c>
      <c r="B87" s="94" t="s">
        <v>145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5">
        <f t="shared" si="80"/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5">
        <f t="shared" si="81"/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5">
        <f t="shared" si="82"/>
        <v>0</v>
      </c>
      <c r="AS87" s="41">
        <v>0</v>
      </c>
      <c r="AT87" s="41">
        <v>0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0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5">
        <f t="shared" si="83"/>
        <v>0</v>
      </c>
    </row>
    <row r="88" spans="1:58" s="78" customFormat="1" ht="12" hidden="1" customHeight="1" outlineLevel="1">
      <c r="A88" s="82">
        <v>4703</v>
      </c>
      <c r="B88" s="94" t="s">
        <v>146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5">
        <f t="shared" si="80"/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5">
        <f t="shared" si="81"/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5">
        <f t="shared" si="82"/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5">
        <f t="shared" si="83"/>
        <v>0</v>
      </c>
    </row>
    <row r="89" spans="1:58" s="78" customFormat="1" ht="12" hidden="1" customHeight="1" outlineLevel="1">
      <c r="A89" s="82">
        <v>4800</v>
      </c>
      <c r="B89" s="94" t="s">
        <v>147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5">
        <f t="shared" si="80"/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5">
        <f t="shared" si="81"/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5">
        <f t="shared" si="82"/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5">
        <f t="shared" si="83"/>
        <v>0</v>
      </c>
    </row>
    <row r="90" spans="1:58" s="78" customFormat="1" ht="12" hidden="1" customHeight="1" outlineLevel="1">
      <c r="A90" s="82">
        <v>4900</v>
      </c>
      <c r="B90" s="94" t="s">
        <v>148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5">
        <f t="shared" si="80"/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5">
        <f t="shared" si="81"/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  <c r="AR90" s="45">
        <f t="shared" si="82"/>
        <v>0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0</v>
      </c>
      <c r="BC90" s="41">
        <v>0</v>
      </c>
      <c r="BD90" s="41">
        <v>0</v>
      </c>
      <c r="BE90" s="41">
        <v>0</v>
      </c>
      <c r="BF90" s="45">
        <f t="shared" si="83"/>
        <v>0</v>
      </c>
    </row>
    <row r="91" spans="1:58" ht="12" hidden="1" customHeight="1" outlineLevel="1">
      <c r="A91" s="82"/>
      <c r="B91" s="94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5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5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5"/>
    </row>
    <row r="92" spans="1:58" ht="12" customHeight="1" collapsed="1">
      <c r="A92" s="24"/>
      <c r="B92" s="94" t="s">
        <v>30</v>
      </c>
      <c r="C92" s="41">
        <f t="shared" ref="C92:O92" si="84">SUM(C57:C91)</f>
        <v>0</v>
      </c>
      <c r="D92" s="41">
        <f t="shared" si="84"/>
        <v>0</v>
      </c>
      <c r="E92" s="41">
        <f t="shared" si="84"/>
        <v>45027.77</v>
      </c>
      <c r="F92" s="41">
        <f t="shared" si="84"/>
        <v>11618.95</v>
      </c>
      <c r="G92" s="41">
        <f t="shared" si="84"/>
        <v>21436.880000000001</v>
      </c>
      <c r="H92" s="41">
        <f t="shared" si="84"/>
        <v>27498.22</v>
      </c>
      <c r="I92" s="41">
        <f t="shared" si="84"/>
        <v>-29269.87</v>
      </c>
      <c r="J92" s="41">
        <f t="shared" si="84"/>
        <v>61103.87</v>
      </c>
      <c r="K92" s="41">
        <f t="shared" si="84"/>
        <v>25641.510719478199</v>
      </c>
      <c r="L92" s="41">
        <f t="shared" si="84"/>
        <v>29355.5359450906</v>
      </c>
      <c r="M92" s="41">
        <f t="shared" si="84"/>
        <v>58093.117230210897</v>
      </c>
      <c r="N92" s="41">
        <f t="shared" si="84"/>
        <v>58093.117230210897</v>
      </c>
      <c r="O92" s="41">
        <f t="shared" si="84"/>
        <v>804608</v>
      </c>
      <c r="P92" s="45">
        <f>O92-SUM(C92:N92)</f>
        <v>496008.89887500938</v>
      </c>
      <c r="Q92" s="41">
        <f t="shared" ref="Q92:AC92" si="85">SUM(Q57:Q91)</f>
        <v>0</v>
      </c>
      <c r="R92" s="41">
        <f t="shared" si="85"/>
        <v>73946.100000000006</v>
      </c>
      <c r="S92" s="41">
        <f t="shared" si="85"/>
        <v>33946.1</v>
      </c>
      <c r="T92" s="41">
        <f t="shared" si="85"/>
        <v>33946.1</v>
      </c>
      <c r="U92" s="41">
        <f t="shared" si="85"/>
        <v>63540.98</v>
      </c>
      <c r="V92" s="41">
        <f t="shared" si="85"/>
        <v>63540.98</v>
      </c>
      <c r="W92" s="41">
        <f t="shared" si="85"/>
        <v>63540.98</v>
      </c>
      <c r="X92" s="41">
        <f t="shared" si="85"/>
        <v>63540.98</v>
      </c>
      <c r="Y92" s="41">
        <f t="shared" si="85"/>
        <v>63540.98</v>
      </c>
      <c r="Z92" s="41">
        <f t="shared" si="85"/>
        <v>57486.880000000005</v>
      </c>
      <c r="AA92" s="41">
        <f t="shared" si="85"/>
        <v>29594.879999999997</v>
      </c>
      <c r="AB92" s="41">
        <f t="shared" si="85"/>
        <v>29594.879999999997</v>
      </c>
      <c r="AC92" s="41">
        <f t="shared" si="85"/>
        <v>635409.80000000005</v>
      </c>
      <c r="AD92" s="45">
        <f>AC92-SUM(Q92:AB92)</f>
        <v>59189.960000000079</v>
      </c>
      <c r="AE92" s="41">
        <f t="shared" ref="AE92:AQ92" si="86">SUM(AE57:AE91)</f>
        <v>34301.299999999996</v>
      </c>
      <c r="AF92" s="41">
        <f t="shared" si="86"/>
        <v>34301.299999999996</v>
      </c>
      <c r="AG92" s="41">
        <f t="shared" si="86"/>
        <v>34301.299999999996</v>
      </c>
      <c r="AH92" s="41">
        <f t="shared" si="86"/>
        <v>34301.299999999996</v>
      </c>
      <c r="AI92" s="41">
        <f t="shared" si="86"/>
        <v>34301.299999999996</v>
      </c>
      <c r="AJ92" s="41">
        <f t="shared" si="86"/>
        <v>34301.299999999996</v>
      </c>
      <c r="AK92" s="41">
        <f t="shared" si="86"/>
        <v>34301.299999999996</v>
      </c>
      <c r="AL92" s="41">
        <f t="shared" si="86"/>
        <v>34301.299999999996</v>
      </c>
      <c r="AM92" s="41">
        <f t="shared" si="86"/>
        <v>34301.299999999996</v>
      </c>
      <c r="AN92" s="41">
        <f t="shared" si="86"/>
        <v>34301.299999999996</v>
      </c>
      <c r="AO92" s="41">
        <f t="shared" si="86"/>
        <v>34301.299999999996</v>
      </c>
      <c r="AP92" s="41">
        <f t="shared" si="86"/>
        <v>34301.299999999996</v>
      </c>
      <c r="AQ92" s="41">
        <f t="shared" si="86"/>
        <v>411615.6</v>
      </c>
      <c r="AR92" s="45">
        <f>AQ92-SUM(AE92:AP92)</f>
        <v>0</v>
      </c>
      <c r="AS92" s="41">
        <f t="shared" ref="AS92:BE92" si="87">SUM(AS57:AS91)</f>
        <v>44167.657333333307</v>
      </c>
      <c r="AT92" s="41">
        <f t="shared" si="87"/>
        <v>44167.657333333307</v>
      </c>
      <c r="AU92" s="41">
        <f t="shared" si="87"/>
        <v>44167.657333333307</v>
      </c>
      <c r="AV92" s="41">
        <f t="shared" si="87"/>
        <v>44167.657333333307</v>
      </c>
      <c r="AW92" s="41">
        <f t="shared" si="87"/>
        <v>44167.657333333307</v>
      </c>
      <c r="AX92" s="41">
        <f t="shared" si="87"/>
        <v>44167.657333333307</v>
      </c>
      <c r="AY92" s="41">
        <f t="shared" si="87"/>
        <v>44167.657333333307</v>
      </c>
      <c r="AZ92" s="41">
        <f t="shared" si="87"/>
        <v>44167.657333333307</v>
      </c>
      <c r="BA92" s="41">
        <f t="shared" si="87"/>
        <v>44167.657333333307</v>
      </c>
      <c r="BB92" s="41">
        <f t="shared" si="87"/>
        <v>44167.657333333307</v>
      </c>
      <c r="BC92" s="41">
        <f t="shared" si="87"/>
        <v>44167.657333333307</v>
      </c>
      <c r="BD92" s="41">
        <f t="shared" si="87"/>
        <v>44167.657333333307</v>
      </c>
      <c r="BE92" s="41">
        <f t="shared" si="87"/>
        <v>530011.88800000004</v>
      </c>
      <c r="BF92" s="45">
        <f>BE92-SUM(AS92:BD92)</f>
        <v>0</v>
      </c>
    </row>
    <row r="93" spans="1:58" ht="12" hidden="1" customHeight="1" outlineLevel="1">
      <c r="A93" s="24"/>
      <c r="B93" s="8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5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5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5"/>
    </row>
    <row r="94" spans="1:58" ht="12" hidden="1" customHeight="1" outlineLevel="1">
      <c r="A94" s="23" t="s">
        <v>31</v>
      </c>
      <c r="B94" s="81"/>
      <c r="C94" s="41"/>
      <c r="D94" s="41" t="s">
        <v>81</v>
      </c>
      <c r="E94" s="41" t="s">
        <v>81</v>
      </c>
      <c r="F94" s="41" t="s">
        <v>81</v>
      </c>
      <c r="G94" s="41" t="s">
        <v>81</v>
      </c>
      <c r="H94" s="41" t="s">
        <v>81</v>
      </c>
      <c r="I94" s="41" t="s">
        <v>81</v>
      </c>
      <c r="J94" s="41" t="s">
        <v>81</v>
      </c>
      <c r="K94" s="41" t="s">
        <v>81</v>
      </c>
      <c r="L94" s="41" t="s">
        <v>81</v>
      </c>
      <c r="M94" s="41" t="s">
        <v>81</v>
      </c>
      <c r="N94" s="41" t="s">
        <v>81</v>
      </c>
      <c r="O94" s="41" t="s">
        <v>81</v>
      </c>
      <c r="P94" s="45" t="s">
        <v>81</v>
      </c>
      <c r="Q94" s="41"/>
      <c r="R94" s="41" t="s">
        <v>81</v>
      </c>
      <c r="S94" s="41" t="s">
        <v>81</v>
      </c>
      <c r="T94" s="41" t="s">
        <v>81</v>
      </c>
      <c r="U94" s="41" t="s">
        <v>81</v>
      </c>
      <c r="V94" s="41" t="s">
        <v>81</v>
      </c>
      <c r="W94" s="41" t="s">
        <v>81</v>
      </c>
      <c r="X94" s="41" t="s">
        <v>81</v>
      </c>
      <c r="Y94" s="41" t="s">
        <v>81</v>
      </c>
      <c r="Z94" s="41" t="s">
        <v>81</v>
      </c>
      <c r="AA94" s="41" t="s">
        <v>81</v>
      </c>
      <c r="AB94" s="41" t="s">
        <v>81</v>
      </c>
      <c r="AC94" s="41" t="s">
        <v>81</v>
      </c>
      <c r="AD94" s="45" t="s">
        <v>81</v>
      </c>
      <c r="AE94" s="41"/>
      <c r="AF94" s="41" t="s">
        <v>81</v>
      </c>
      <c r="AG94" s="41" t="s">
        <v>81</v>
      </c>
      <c r="AH94" s="41" t="s">
        <v>81</v>
      </c>
      <c r="AI94" s="41" t="s">
        <v>81</v>
      </c>
      <c r="AJ94" s="41" t="s">
        <v>81</v>
      </c>
      <c r="AK94" s="41" t="s">
        <v>81</v>
      </c>
      <c r="AL94" s="41" t="s">
        <v>81</v>
      </c>
      <c r="AM94" s="41" t="s">
        <v>81</v>
      </c>
      <c r="AN94" s="41" t="s">
        <v>81</v>
      </c>
      <c r="AO94" s="41" t="s">
        <v>81</v>
      </c>
      <c r="AP94" s="41" t="s">
        <v>81</v>
      </c>
      <c r="AQ94" s="41" t="s">
        <v>81</v>
      </c>
      <c r="AR94" s="45" t="s">
        <v>81</v>
      </c>
      <c r="AS94" s="41"/>
      <c r="AT94" s="41" t="s">
        <v>81</v>
      </c>
      <c r="AU94" s="41" t="s">
        <v>81</v>
      </c>
      <c r="AV94" s="41" t="s">
        <v>81</v>
      </c>
      <c r="AW94" s="41" t="s">
        <v>81</v>
      </c>
      <c r="AX94" s="41" t="s">
        <v>81</v>
      </c>
      <c r="AY94" s="41" t="s">
        <v>81</v>
      </c>
      <c r="AZ94" s="41" t="s">
        <v>81</v>
      </c>
      <c r="BA94" s="41" t="s">
        <v>81</v>
      </c>
      <c r="BB94" s="41" t="s">
        <v>81</v>
      </c>
      <c r="BC94" s="41" t="s">
        <v>81</v>
      </c>
      <c r="BD94" s="41" t="s">
        <v>81</v>
      </c>
      <c r="BE94" s="41" t="s">
        <v>81</v>
      </c>
      <c r="BF94" s="45" t="s">
        <v>81</v>
      </c>
    </row>
    <row r="95" spans="1:58" ht="12" hidden="1" customHeight="1" outlineLevel="1">
      <c r="A95" s="82" t="s">
        <v>81</v>
      </c>
      <c r="B95" s="94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5">
        <f t="shared" ref="P95" si="88">O95-SUM(C95:N95)</f>
        <v>0</v>
      </c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5">
        <f t="shared" ref="AD95" si="89">AC95-SUM(Q95:AB95)</f>
        <v>0</v>
      </c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5">
        <f t="shared" ref="AR95:AR100" si="90">AQ95-SUM(AE95:AP95)</f>
        <v>0</v>
      </c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5">
        <f t="shared" ref="BF95:BF100" si="91">BE95-SUM(AS95:BD95)</f>
        <v>0</v>
      </c>
    </row>
    <row r="96" spans="1:58" s="78" customFormat="1" ht="12" hidden="1" customHeight="1" outlineLevel="1">
      <c r="A96" s="82">
        <v>5000</v>
      </c>
      <c r="B96" s="94" t="s">
        <v>31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5">
        <f t="shared" ref="P96:P98" si="92">O96-SUM(C96:N96)</f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5">
        <f t="shared" ref="AD96:AD98" si="93">AC96-SUM(Q96:AB96)</f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5">
        <f t="shared" ref="AR96:AR98" si="94">AQ96-SUM(AE96:AP96)</f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5">
        <f t="shared" ref="BF96:BF98" si="95">BE96-SUM(AS96:BD96)</f>
        <v>0</v>
      </c>
    </row>
    <row r="97" spans="1:58" s="78" customFormat="1" ht="12" hidden="1" customHeight="1" outlineLevel="1">
      <c r="A97" s="82">
        <v>5200</v>
      </c>
      <c r="B97" s="94" t="s">
        <v>150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5">
        <f t="shared" si="92"/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5">
        <f t="shared" si="93"/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5">
        <f t="shared" si="94"/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5">
        <f t="shared" si="95"/>
        <v>0</v>
      </c>
    </row>
    <row r="98" spans="1:58" s="85" customFormat="1" ht="12" hidden="1" customHeight="1" outlineLevel="1">
      <c r="A98" s="84">
        <v>5400</v>
      </c>
      <c r="B98" s="85" t="s">
        <v>151</v>
      </c>
      <c r="C98" s="86">
        <v>0</v>
      </c>
      <c r="D98" s="86">
        <v>0</v>
      </c>
      <c r="E98" s="86">
        <v>0</v>
      </c>
      <c r="F98" s="86">
        <v>100000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v>0</v>
      </c>
      <c r="N98" s="86">
        <v>0</v>
      </c>
      <c r="O98" s="86">
        <v>100000</v>
      </c>
      <c r="P98" s="87">
        <f t="shared" si="92"/>
        <v>0</v>
      </c>
      <c r="Q98" s="86">
        <v>112000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86">
        <v>112000</v>
      </c>
      <c r="AD98" s="87">
        <f t="shared" si="93"/>
        <v>0</v>
      </c>
      <c r="AE98" s="86">
        <v>0</v>
      </c>
      <c r="AF98" s="86">
        <v>0</v>
      </c>
      <c r="AG98" s="86">
        <v>0</v>
      </c>
      <c r="AH98" s="86">
        <v>0</v>
      </c>
      <c r="AI98" s="86">
        <v>0</v>
      </c>
      <c r="AJ98" s="86">
        <v>0</v>
      </c>
      <c r="AK98" s="86">
        <v>0</v>
      </c>
      <c r="AL98" s="86">
        <v>0</v>
      </c>
      <c r="AM98" s="86">
        <v>0</v>
      </c>
      <c r="AN98" s="86">
        <v>0</v>
      </c>
      <c r="AO98" s="86">
        <v>0</v>
      </c>
      <c r="AP98" s="86">
        <v>0</v>
      </c>
      <c r="AQ98" s="86">
        <v>0</v>
      </c>
      <c r="AR98" s="87">
        <f t="shared" si="94"/>
        <v>0</v>
      </c>
      <c r="AS98" s="86">
        <v>0</v>
      </c>
      <c r="AT98" s="86">
        <v>0</v>
      </c>
      <c r="AU98" s="86">
        <v>0</v>
      </c>
      <c r="AV98" s="86">
        <v>0</v>
      </c>
      <c r="AW98" s="86">
        <v>0</v>
      </c>
      <c r="AX98" s="86">
        <v>0</v>
      </c>
      <c r="AY98" s="86">
        <v>0</v>
      </c>
      <c r="AZ98" s="86">
        <v>0</v>
      </c>
      <c r="BA98" s="86">
        <v>0</v>
      </c>
      <c r="BB98" s="86">
        <v>0</v>
      </c>
      <c r="BC98" s="86">
        <v>0</v>
      </c>
      <c r="BD98" s="86">
        <v>0</v>
      </c>
      <c r="BE98" s="86">
        <v>0</v>
      </c>
      <c r="BF98" s="87">
        <f t="shared" si="95"/>
        <v>0</v>
      </c>
    </row>
    <row r="99" spans="1:58" ht="12" hidden="1" customHeight="1" outlineLevel="1">
      <c r="A99" s="82"/>
      <c r="B99" s="94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5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5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5"/>
    </row>
    <row r="100" spans="1:58" ht="12" customHeight="1" collapsed="1">
      <c r="A100" s="23"/>
      <c r="B100" s="94" t="s">
        <v>31</v>
      </c>
      <c r="C100" s="41">
        <f t="shared" ref="C100:O100" si="96">SUM(C95:C99)</f>
        <v>0</v>
      </c>
      <c r="D100" s="41">
        <f t="shared" si="96"/>
        <v>0</v>
      </c>
      <c r="E100" s="41">
        <f t="shared" si="96"/>
        <v>0</v>
      </c>
      <c r="F100" s="41">
        <f t="shared" si="96"/>
        <v>100000</v>
      </c>
      <c r="G100" s="41">
        <f t="shared" si="96"/>
        <v>0</v>
      </c>
      <c r="H100" s="41">
        <f t="shared" si="96"/>
        <v>0</v>
      </c>
      <c r="I100" s="41">
        <f t="shared" si="96"/>
        <v>0</v>
      </c>
      <c r="J100" s="41">
        <f t="shared" si="96"/>
        <v>0</v>
      </c>
      <c r="K100" s="41">
        <f t="shared" si="96"/>
        <v>0</v>
      </c>
      <c r="L100" s="41">
        <f t="shared" si="96"/>
        <v>0</v>
      </c>
      <c r="M100" s="41">
        <f t="shared" si="96"/>
        <v>0</v>
      </c>
      <c r="N100" s="41">
        <f t="shared" si="96"/>
        <v>0</v>
      </c>
      <c r="O100" s="41">
        <f t="shared" si="96"/>
        <v>100000</v>
      </c>
      <c r="P100" s="45">
        <f t="shared" ref="P100" si="97">O100-SUM(C100:N100)</f>
        <v>0</v>
      </c>
      <c r="Q100" s="41">
        <f t="shared" ref="Q100:AC100" si="98">SUM(Q95:Q99)</f>
        <v>112000</v>
      </c>
      <c r="R100" s="41">
        <f t="shared" si="98"/>
        <v>0</v>
      </c>
      <c r="S100" s="41">
        <f t="shared" si="98"/>
        <v>0</v>
      </c>
      <c r="T100" s="41">
        <f t="shared" si="98"/>
        <v>0</v>
      </c>
      <c r="U100" s="41">
        <f t="shared" si="98"/>
        <v>0</v>
      </c>
      <c r="V100" s="41">
        <f t="shared" si="98"/>
        <v>0</v>
      </c>
      <c r="W100" s="41">
        <f t="shared" si="98"/>
        <v>0</v>
      </c>
      <c r="X100" s="41">
        <f t="shared" si="98"/>
        <v>0</v>
      </c>
      <c r="Y100" s="41">
        <f t="shared" si="98"/>
        <v>0</v>
      </c>
      <c r="Z100" s="41">
        <f t="shared" si="98"/>
        <v>0</v>
      </c>
      <c r="AA100" s="41">
        <f t="shared" si="98"/>
        <v>0</v>
      </c>
      <c r="AB100" s="41">
        <f t="shared" si="98"/>
        <v>0</v>
      </c>
      <c r="AC100" s="41">
        <f t="shared" si="98"/>
        <v>112000</v>
      </c>
      <c r="AD100" s="45">
        <f t="shared" ref="AD100" si="99">AC100-SUM(Q100:AB100)</f>
        <v>0</v>
      </c>
      <c r="AE100" s="41">
        <f t="shared" ref="AE100:AQ100" si="100">SUM(AE95:AE99)</f>
        <v>0</v>
      </c>
      <c r="AF100" s="41">
        <f t="shared" si="100"/>
        <v>0</v>
      </c>
      <c r="AG100" s="41">
        <f t="shared" si="100"/>
        <v>0</v>
      </c>
      <c r="AH100" s="41">
        <f t="shared" si="100"/>
        <v>0</v>
      </c>
      <c r="AI100" s="41">
        <f t="shared" si="100"/>
        <v>0</v>
      </c>
      <c r="AJ100" s="41">
        <f t="shared" si="100"/>
        <v>0</v>
      </c>
      <c r="AK100" s="41">
        <f t="shared" si="100"/>
        <v>0</v>
      </c>
      <c r="AL100" s="41">
        <f t="shared" si="100"/>
        <v>0</v>
      </c>
      <c r="AM100" s="41">
        <f t="shared" si="100"/>
        <v>0</v>
      </c>
      <c r="AN100" s="41">
        <f t="shared" si="100"/>
        <v>0</v>
      </c>
      <c r="AO100" s="41">
        <f t="shared" si="100"/>
        <v>0</v>
      </c>
      <c r="AP100" s="41">
        <f t="shared" si="100"/>
        <v>0</v>
      </c>
      <c r="AQ100" s="41">
        <f t="shared" si="100"/>
        <v>0</v>
      </c>
      <c r="AR100" s="45">
        <f t="shared" si="90"/>
        <v>0</v>
      </c>
      <c r="AS100" s="41">
        <f t="shared" ref="AS100:BE100" si="101">SUM(AS95:AS99)</f>
        <v>0</v>
      </c>
      <c r="AT100" s="41">
        <f t="shared" si="101"/>
        <v>0</v>
      </c>
      <c r="AU100" s="41">
        <f t="shared" si="101"/>
        <v>0</v>
      </c>
      <c r="AV100" s="41">
        <f t="shared" si="101"/>
        <v>0</v>
      </c>
      <c r="AW100" s="41">
        <f t="shared" si="101"/>
        <v>0</v>
      </c>
      <c r="AX100" s="41">
        <f t="shared" si="101"/>
        <v>0</v>
      </c>
      <c r="AY100" s="41">
        <f t="shared" si="101"/>
        <v>0</v>
      </c>
      <c r="AZ100" s="41">
        <f t="shared" si="101"/>
        <v>0</v>
      </c>
      <c r="BA100" s="41">
        <f t="shared" si="101"/>
        <v>0</v>
      </c>
      <c r="BB100" s="41">
        <f t="shared" si="101"/>
        <v>0</v>
      </c>
      <c r="BC100" s="41">
        <f t="shared" si="101"/>
        <v>0</v>
      </c>
      <c r="BD100" s="41">
        <f t="shared" si="101"/>
        <v>0</v>
      </c>
      <c r="BE100" s="41">
        <f t="shared" si="101"/>
        <v>0</v>
      </c>
      <c r="BF100" s="45">
        <f t="shared" si="91"/>
        <v>0</v>
      </c>
    </row>
    <row r="101" spans="1:58" ht="12" hidden="1" customHeight="1" outlineLevel="1">
      <c r="A101" s="23"/>
      <c r="B101" s="8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5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5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5"/>
    </row>
    <row r="102" spans="1:58" ht="12" hidden="1" customHeight="1" outlineLevel="1">
      <c r="A102" s="23" t="s">
        <v>33</v>
      </c>
      <c r="B102" s="81"/>
      <c r="C102" s="41"/>
      <c r="D102" s="41" t="s">
        <v>81</v>
      </c>
      <c r="E102" s="41" t="s">
        <v>81</v>
      </c>
      <c r="F102" s="41" t="s">
        <v>81</v>
      </c>
      <c r="G102" s="41" t="s">
        <v>81</v>
      </c>
      <c r="H102" s="41" t="s">
        <v>81</v>
      </c>
      <c r="I102" s="41" t="s">
        <v>81</v>
      </c>
      <c r="J102" s="41" t="s">
        <v>81</v>
      </c>
      <c r="K102" s="41" t="s">
        <v>81</v>
      </c>
      <c r="L102" s="41" t="s">
        <v>81</v>
      </c>
      <c r="M102" s="41" t="s">
        <v>81</v>
      </c>
      <c r="N102" s="41" t="s">
        <v>81</v>
      </c>
      <c r="O102" s="41" t="s">
        <v>81</v>
      </c>
      <c r="P102" s="45" t="s">
        <v>81</v>
      </c>
      <c r="Q102" s="41"/>
      <c r="R102" s="41" t="s">
        <v>81</v>
      </c>
      <c r="S102" s="41" t="s">
        <v>81</v>
      </c>
      <c r="T102" s="41" t="s">
        <v>81</v>
      </c>
      <c r="U102" s="41" t="s">
        <v>81</v>
      </c>
      <c r="V102" s="41" t="s">
        <v>81</v>
      </c>
      <c r="W102" s="41" t="s">
        <v>81</v>
      </c>
      <c r="X102" s="41" t="s">
        <v>81</v>
      </c>
      <c r="Y102" s="41" t="s">
        <v>81</v>
      </c>
      <c r="Z102" s="41" t="s">
        <v>81</v>
      </c>
      <c r="AA102" s="41" t="s">
        <v>81</v>
      </c>
      <c r="AB102" s="41" t="s">
        <v>81</v>
      </c>
      <c r="AC102" s="41" t="s">
        <v>81</v>
      </c>
      <c r="AD102" s="45" t="s">
        <v>81</v>
      </c>
      <c r="AE102" s="41"/>
      <c r="AF102" s="41" t="s">
        <v>81</v>
      </c>
      <c r="AG102" s="41" t="s">
        <v>81</v>
      </c>
      <c r="AH102" s="41" t="s">
        <v>81</v>
      </c>
      <c r="AI102" s="41" t="s">
        <v>81</v>
      </c>
      <c r="AJ102" s="41" t="s">
        <v>81</v>
      </c>
      <c r="AK102" s="41" t="s">
        <v>81</v>
      </c>
      <c r="AL102" s="41" t="s">
        <v>81</v>
      </c>
      <c r="AM102" s="41" t="s">
        <v>81</v>
      </c>
      <c r="AN102" s="41" t="s">
        <v>81</v>
      </c>
      <c r="AO102" s="41" t="s">
        <v>81</v>
      </c>
      <c r="AP102" s="41" t="s">
        <v>81</v>
      </c>
      <c r="AQ102" s="41" t="s">
        <v>81</v>
      </c>
      <c r="AR102" s="45" t="s">
        <v>81</v>
      </c>
      <c r="AS102" s="41"/>
      <c r="AT102" s="41" t="s">
        <v>81</v>
      </c>
      <c r="AU102" s="41" t="s">
        <v>81</v>
      </c>
      <c r="AV102" s="41" t="s">
        <v>81</v>
      </c>
      <c r="AW102" s="41" t="s">
        <v>81</v>
      </c>
      <c r="AX102" s="41" t="s">
        <v>81</v>
      </c>
      <c r="AY102" s="41" t="s">
        <v>81</v>
      </c>
      <c r="AZ102" s="41" t="s">
        <v>81</v>
      </c>
      <c r="BA102" s="41" t="s">
        <v>81</v>
      </c>
      <c r="BB102" s="41" t="s">
        <v>81</v>
      </c>
      <c r="BC102" s="41" t="s">
        <v>81</v>
      </c>
      <c r="BD102" s="41" t="s">
        <v>81</v>
      </c>
      <c r="BE102" s="41" t="s">
        <v>81</v>
      </c>
      <c r="BF102" s="45" t="s">
        <v>81</v>
      </c>
    </row>
    <row r="103" spans="1:58" ht="12" hidden="1" customHeight="1" outlineLevel="1">
      <c r="A103" s="82" t="s">
        <v>81</v>
      </c>
      <c r="B103" s="94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5">
        <f t="shared" ref="P103" si="102">O103-SUM(C103:N103)</f>
        <v>0</v>
      </c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5">
        <f t="shared" ref="AD103" si="103">AC103-SUM(Q103:AB103)</f>
        <v>0</v>
      </c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5">
        <f t="shared" ref="AR103" si="104">AQ103-SUM(AE103:AP103)</f>
        <v>0</v>
      </c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5">
        <f t="shared" ref="BF103" si="105">BE103-SUM(AS103:BD103)</f>
        <v>0</v>
      </c>
    </row>
    <row r="104" spans="1:58" s="78" customFormat="1" ht="12" hidden="1" customHeight="1" outlineLevel="1">
      <c r="A104" s="82">
        <v>6000</v>
      </c>
      <c r="B104" s="94" t="s">
        <v>33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5">
        <f t="shared" ref="P104" si="106">O104-SUM(C104:N104)</f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5">
        <f t="shared" ref="AD104" si="107">AC104-SUM(Q104:AB104)</f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5">
        <f t="shared" ref="AR104" si="108">AQ104-SUM(AE104:AP104)</f>
        <v>0</v>
      </c>
      <c r="AS104" s="41">
        <v>0</v>
      </c>
      <c r="AT104" s="41">
        <v>0</v>
      </c>
      <c r="AU104" s="41">
        <v>0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0</v>
      </c>
      <c r="BC104" s="41">
        <v>0</v>
      </c>
      <c r="BD104" s="41">
        <v>0</v>
      </c>
      <c r="BE104" s="41">
        <v>0</v>
      </c>
      <c r="BF104" s="45">
        <f t="shared" ref="BF104" si="109">BE104-SUM(AS104:BD104)</f>
        <v>0</v>
      </c>
    </row>
    <row r="105" spans="1:58" ht="12" hidden="1" customHeight="1" outlineLevel="1">
      <c r="A105" s="82"/>
      <c r="B105" s="94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5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5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5"/>
    </row>
    <row r="106" spans="1:58" ht="12" customHeight="1" collapsed="1">
      <c r="A106" s="23"/>
      <c r="B106" s="94" t="s">
        <v>33</v>
      </c>
      <c r="C106" s="41">
        <f t="shared" ref="C106:O106" si="110">SUM(C103:C105)</f>
        <v>0</v>
      </c>
      <c r="D106" s="41">
        <f t="shared" si="110"/>
        <v>0</v>
      </c>
      <c r="E106" s="41">
        <f t="shared" si="110"/>
        <v>0</v>
      </c>
      <c r="F106" s="41">
        <f t="shared" si="110"/>
        <v>0</v>
      </c>
      <c r="G106" s="41">
        <f t="shared" si="110"/>
        <v>0</v>
      </c>
      <c r="H106" s="41">
        <f t="shared" si="110"/>
        <v>0</v>
      </c>
      <c r="I106" s="41">
        <f t="shared" si="110"/>
        <v>0</v>
      </c>
      <c r="J106" s="41">
        <f t="shared" si="110"/>
        <v>0</v>
      </c>
      <c r="K106" s="41">
        <f t="shared" si="110"/>
        <v>0</v>
      </c>
      <c r="L106" s="41">
        <f t="shared" si="110"/>
        <v>0</v>
      </c>
      <c r="M106" s="41">
        <f t="shared" si="110"/>
        <v>0</v>
      </c>
      <c r="N106" s="41">
        <f t="shared" si="110"/>
        <v>0</v>
      </c>
      <c r="O106" s="41">
        <f t="shared" si="110"/>
        <v>0</v>
      </c>
      <c r="P106" s="45">
        <f t="shared" ref="P106" si="111">O106-SUM(C106:N106)</f>
        <v>0</v>
      </c>
      <c r="Q106" s="41">
        <f t="shared" ref="Q106:AC106" si="112">SUM(Q103:Q105)</f>
        <v>0</v>
      </c>
      <c r="R106" s="41">
        <f t="shared" si="112"/>
        <v>0</v>
      </c>
      <c r="S106" s="41">
        <f t="shared" si="112"/>
        <v>0</v>
      </c>
      <c r="T106" s="41">
        <f t="shared" si="112"/>
        <v>0</v>
      </c>
      <c r="U106" s="41">
        <f t="shared" si="112"/>
        <v>0</v>
      </c>
      <c r="V106" s="41">
        <f t="shared" si="112"/>
        <v>0</v>
      </c>
      <c r="W106" s="41">
        <f t="shared" si="112"/>
        <v>0</v>
      </c>
      <c r="X106" s="41">
        <f t="shared" si="112"/>
        <v>0</v>
      </c>
      <c r="Y106" s="41">
        <f t="shared" si="112"/>
        <v>0</v>
      </c>
      <c r="Z106" s="41">
        <f t="shared" si="112"/>
        <v>0</v>
      </c>
      <c r="AA106" s="41">
        <f t="shared" si="112"/>
        <v>0</v>
      </c>
      <c r="AB106" s="41">
        <f t="shared" si="112"/>
        <v>0</v>
      </c>
      <c r="AC106" s="41">
        <f t="shared" si="112"/>
        <v>0</v>
      </c>
      <c r="AD106" s="45">
        <f t="shared" ref="AD106" si="113">AC106-SUM(Q106:AB106)</f>
        <v>0</v>
      </c>
      <c r="AE106" s="41">
        <f t="shared" ref="AE106:AQ106" si="114">SUM(AE103:AE105)</f>
        <v>0</v>
      </c>
      <c r="AF106" s="41">
        <f t="shared" si="114"/>
        <v>0</v>
      </c>
      <c r="AG106" s="41">
        <f t="shared" si="114"/>
        <v>0</v>
      </c>
      <c r="AH106" s="41">
        <f t="shared" si="114"/>
        <v>0</v>
      </c>
      <c r="AI106" s="41">
        <f t="shared" si="114"/>
        <v>0</v>
      </c>
      <c r="AJ106" s="41">
        <f t="shared" si="114"/>
        <v>0</v>
      </c>
      <c r="AK106" s="41">
        <f t="shared" si="114"/>
        <v>0</v>
      </c>
      <c r="AL106" s="41">
        <f t="shared" si="114"/>
        <v>0</v>
      </c>
      <c r="AM106" s="41">
        <f t="shared" si="114"/>
        <v>0</v>
      </c>
      <c r="AN106" s="41">
        <f t="shared" si="114"/>
        <v>0</v>
      </c>
      <c r="AO106" s="41">
        <f t="shared" si="114"/>
        <v>0</v>
      </c>
      <c r="AP106" s="41">
        <f t="shared" si="114"/>
        <v>0</v>
      </c>
      <c r="AQ106" s="41">
        <f t="shared" si="114"/>
        <v>0</v>
      </c>
      <c r="AR106" s="45">
        <f t="shared" ref="AR106" si="115">AQ106-SUM(AE106:AP106)</f>
        <v>0</v>
      </c>
      <c r="AS106" s="41">
        <f t="shared" ref="AS106:BE106" si="116">SUM(AS103:AS105)</f>
        <v>0</v>
      </c>
      <c r="AT106" s="41">
        <f t="shared" si="116"/>
        <v>0</v>
      </c>
      <c r="AU106" s="41">
        <f t="shared" si="116"/>
        <v>0</v>
      </c>
      <c r="AV106" s="41">
        <f t="shared" si="116"/>
        <v>0</v>
      </c>
      <c r="AW106" s="41">
        <f t="shared" si="116"/>
        <v>0</v>
      </c>
      <c r="AX106" s="41">
        <f t="shared" si="116"/>
        <v>0</v>
      </c>
      <c r="AY106" s="41">
        <f t="shared" si="116"/>
        <v>0</v>
      </c>
      <c r="AZ106" s="41">
        <f t="shared" si="116"/>
        <v>0</v>
      </c>
      <c r="BA106" s="41">
        <f t="shared" si="116"/>
        <v>0</v>
      </c>
      <c r="BB106" s="41">
        <f t="shared" si="116"/>
        <v>0</v>
      </c>
      <c r="BC106" s="41">
        <f t="shared" si="116"/>
        <v>0</v>
      </c>
      <c r="BD106" s="41">
        <f t="shared" si="116"/>
        <v>0</v>
      </c>
      <c r="BE106" s="41">
        <f t="shared" si="116"/>
        <v>0</v>
      </c>
      <c r="BF106" s="45">
        <f t="shared" ref="BF106" si="117">BE106-SUM(AS106:BD106)</f>
        <v>0</v>
      </c>
    </row>
    <row r="107" spans="1:58" ht="12" customHeight="1">
      <c r="A107" s="23"/>
      <c r="B107" s="8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5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5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5"/>
    </row>
    <row r="108" spans="1:58" s="52" customFormat="1" ht="12" customHeight="1">
      <c r="A108" s="23"/>
      <c r="B108" s="7" t="s">
        <v>155</v>
      </c>
      <c r="C108" s="3">
        <f t="shared" ref="C108:O108" si="118">SUM(C92,C54,C37,C28,C100,C106)</f>
        <v>0.01</v>
      </c>
      <c r="D108" s="3">
        <f t="shared" si="118"/>
        <v>0</v>
      </c>
      <c r="E108" s="3">
        <f t="shared" si="118"/>
        <v>45027.77</v>
      </c>
      <c r="F108" s="3">
        <f t="shared" si="118"/>
        <v>111618.95</v>
      </c>
      <c r="G108" s="3">
        <f t="shared" si="118"/>
        <v>21436.880000000001</v>
      </c>
      <c r="H108" s="3">
        <f t="shared" si="118"/>
        <v>28044.38</v>
      </c>
      <c r="I108" s="3">
        <f t="shared" si="118"/>
        <v>-29269.87</v>
      </c>
      <c r="J108" s="3">
        <f t="shared" si="118"/>
        <v>86603.85</v>
      </c>
      <c r="K108" s="3">
        <f t="shared" si="118"/>
        <v>25641.510719478199</v>
      </c>
      <c r="L108" s="3">
        <f t="shared" si="118"/>
        <v>29355.5359450906</v>
      </c>
      <c r="M108" s="3">
        <f t="shared" si="118"/>
        <v>58093.117230210897</v>
      </c>
      <c r="N108" s="3">
        <f t="shared" si="118"/>
        <v>58093.117230210897</v>
      </c>
      <c r="O108" s="3">
        <f t="shared" si="118"/>
        <v>930654.15</v>
      </c>
      <c r="P108" s="46">
        <f>O108-SUM(C108:N108)</f>
        <v>496008.89887500944</v>
      </c>
      <c r="Q108" s="3">
        <f t="shared" ref="Q108:AC108" si="119">SUM(Q92,Q54,Q37,Q28,Q100,Q106)</f>
        <v>248127.74370254701</v>
      </c>
      <c r="R108" s="3">
        <f t="shared" si="119"/>
        <v>210073.84370254702</v>
      </c>
      <c r="S108" s="3">
        <f t="shared" si="119"/>
        <v>170073.84370254702</v>
      </c>
      <c r="T108" s="3">
        <f t="shared" si="119"/>
        <v>170073.84370254702</v>
      </c>
      <c r="U108" s="3">
        <f t="shared" si="119"/>
        <v>199668.72370254702</v>
      </c>
      <c r="V108" s="3">
        <f t="shared" si="119"/>
        <v>199668.72370254702</v>
      </c>
      <c r="W108" s="3">
        <f t="shared" si="119"/>
        <v>199668.72370254702</v>
      </c>
      <c r="X108" s="3">
        <f t="shared" si="119"/>
        <v>199668.72370254702</v>
      </c>
      <c r="Y108" s="3">
        <f t="shared" si="119"/>
        <v>199668.72370254702</v>
      </c>
      <c r="Z108" s="3">
        <f t="shared" si="119"/>
        <v>193614.62370254702</v>
      </c>
      <c r="AA108" s="3">
        <f t="shared" si="119"/>
        <v>165722.62370254702</v>
      </c>
      <c r="AB108" s="3">
        <f t="shared" si="119"/>
        <v>165722.62370254702</v>
      </c>
      <c r="AC108" s="3">
        <f t="shared" si="119"/>
        <v>2380942.7244305601</v>
      </c>
      <c r="AD108" s="46">
        <f>AC108-SUM(Q108:AB108)</f>
        <v>59189.959999995306</v>
      </c>
      <c r="AE108" s="3">
        <f t="shared" ref="AE108:AQ108" si="120">SUM(AE92,AE54,AE37,AE28,AE100,AE106)</f>
        <v>240867.96455075583</v>
      </c>
      <c r="AF108" s="3">
        <f t="shared" si="120"/>
        <v>240867.96455075583</v>
      </c>
      <c r="AG108" s="3">
        <f t="shared" si="120"/>
        <v>240867.96455075583</v>
      </c>
      <c r="AH108" s="3">
        <f t="shared" si="120"/>
        <v>240867.96455075583</v>
      </c>
      <c r="AI108" s="3">
        <f t="shared" si="120"/>
        <v>240867.96455075583</v>
      </c>
      <c r="AJ108" s="3">
        <f t="shared" si="120"/>
        <v>240867.96455075583</v>
      </c>
      <c r="AK108" s="3">
        <f t="shared" si="120"/>
        <v>240867.96455075583</v>
      </c>
      <c r="AL108" s="3">
        <f t="shared" si="120"/>
        <v>240867.96455075583</v>
      </c>
      <c r="AM108" s="3">
        <f t="shared" si="120"/>
        <v>240867.96455075583</v>
      </c>
      <c r="AN108" s="3">
        <f t="shared" si="120"/>
        <v>240867.96455075583</v>
      </c>
      <c r="AO108" s="3">
        <f t="shared" si="120"/>
        <v>240867.96455075583</v>
      </c>
      <c r="AP108" s="3">
        <f t="shared" si="120"/>
        <v>240867.96455075583</v>
      </c>
      <c r="AQ108" s="3">
        <f t="shared" si="120"/>
        <v>2890415.5746090664</v>
      </c>
      <c r="AR108" s="46">
        <f>AQ108-SUM(AE108:AP108)</f>
        <v>-4.1909515857696533E-9</v>
      </c>
      <c r="AS108" s="3">
        <f t="shared" ref="AS108:BE108" si="121">SUM(AS92,AS54,AS37,AS28,AS100,AS106)</f>
        <v>311425.49873681017</v>
      </c>
      <c r="AT108" s="3">
        <f t="shared" si="121"/>
        <v>311425.49873681017</v>
      </c>
      <c r="AU108" s="3">
        <f t="shared" si="121"/>
        <v>311425.49873681017</v>
      </c>
      <c r="AV108" s="3">
        <f t="shared" si="121"/>
        <v>311425.49873681017</v>
      </c>
      <c r="AW108" s="3">
        <f t="shared" si="121"/>
        <v>311425.49873681017</v>
      </c>
      <c r="AX108" s="3">
        <f t="shared" si="121"/>
        <v>311425.49873681017</v>
      </c>
      <c r="AY108" s="3">
        <f t="shared" si="121"/>
        <v>311425.49873681017</v>
      </c>
      <c r="AZ108" s="3">
        <f t="shared" si="121"/>
        <v>311425.49873681017</v>
      </c>
      <c r="BA108" s="3">
        <f t="shared" si="121"/>
        <v>311425.49873681017</v>
      </c>
      <c r="BB108" s="3">
        <f t="shared" si="121"/>
        <v>311425.49873681017</v>
      </c>
      <c r="BC108" s="3">
        <f t="shared" si="121"/>
        <v>311425.49873681017</v>
      </c>
      <c r="BD108" s="3">
        <f t="shared" si="121"/>
        <v>311425.49873681017</v>
      </c>
      <c r="BE108" s="3">
        <f t="shared" si="121"/>
        <v>3737105.9848417239</v>
      </c>
      <c r="BF108" s="46">
        <f>BE108-SUM(AS108:BD108)</f>
        <v>0</v>
      </c>
    </row>
    <row r="109" spans="1:58" ht="12" customHeight="1">
      <c r="A109" s="5"/>
      <c r="B109" s="81" t="s">
        <v>81</v>
      </c>
      <c r="C109" s="4"/>
      <c r="D109" s="4" t="s">
        <v>81</v>
      </c>
      <c r="E109" s="4" t="s">
        <v>81</v>
      </c>
      <c r="F109" s="4" t="s">
        <v>81</v>
      </c>
      <c r="G109" s="4" t="s">
        <v>81</v>
      </c>
      <c r="H109" s="4" t="s">
        <v>81</v>
      </c>
      <c r="I109" s="4" t="s">
        <v>81</v>
      </c>
      <c r="J109" s="4" t="s">
        <v>81</v>
      </c>
      <c r="K109" s="4" t="s">
        <v>81</v>
      </c>
      <c r="L109" s="4" t="s">
        <v>81</v>
      </c>
      <c r="M109" s="4" t="s">
        <v>81</v>
      </c>
      <c r="N109" s="4" t="s">
        <v>81</v>
      </c>
      <c r="O109" s="4" t="s">
        <v>81</v>
      </c>
      <c r="P109" s="79" t="s">
        <v>81</v>
      </c>
      <c r="Q109" s="4"/>
      <c r="R109" s="4" t="s">
        <v>81</v>
      </c>
      <c r="S109" s="4" t="s">
        <v>81</v>
      </c>
      <c r="T109" s="4" t="s">
        <v>81</v>
      </c>
      <c r="U109" s="4" t="s">
        <v>81</v>
      </c>
      <c r="V109" s="4" t="s">
        <v>81</v>
      </c>
      <c r="W109" s="4" t="s">
        <v>81</v>
      </c>
      <c r="X109" s="4" t="s">
        <v>81</v>
      </c>
      <c r="Y109" s="4" t="s">
        <v>81</v>
      </c>
      <c r="Z109" s="4" t="s">
        <v>81</v>
      </c>
      <c r="AA109" s="4" t="s">
        <v>81</v>
      </c>
      <c r="AB109" s="4" t="s">
        <v>81</v>
      </c>
      <c r="AC109" s="4" t="s">
        <v>81</v>
      </c>
      <c r="AD109" s="79" t="s">
        <v>81</v>
      </c>
      <c r="AE109" s="4"/>
      <c r="AF109" s="4" t="s">
        <v>81</v>
      </c>
      <c r="AG109" s="4" t="s">
        <v>81</v>
      </c>
      <c r="AH109" s="4" t="s">
        <v>81</v>
      </c>
      <c r="AI109" s="4" t="s">
        <v>81</v>
      </c>
      <c r="AJ109" s="4" t="s">
        <v>81</v>
      </c>
      <c r="AK109" s="4" t="s">
        <v>81</v>
      </c>
      <c r="AL109" s="4" t="s">
        <v>81</v>
      </c>
      <c r="AM109" s="4" t="s">
        <v>81</v>
      </c>
      <c r="AN109" s="4" t="s">
        <v>81</v>
      </c>
      <c r="AO109" s="4" t="s">
        <v>81</v>
      </c>
      <c r="AP109" s="4" t="s">
        <v>81</v>
      </c>
      <c r="AQ109" s="4" t="s">
        <v>81</v>
      </c>
      <c r="AR109" s="79" t="s">
        <v>81</v>
      </c>
      <c r="AS109" s="4"/>
      <c r="AT109" s="4" t="s">
        <v>81</v>
      </c>
      <c r="AU109" s="4" t="s">
        <v>81</v>
      </c>
      <c r="AV109" s="4" t="s">
        <v>81</v>
      </c>
      <c r="AW109" s="4" t="s">
        <v>81</v>
      </c>
      <c r="AX109" s="4" t="s">
        <v>81</v>
      </c>
      <c r="AY109" s="4" t="s">
        <v>81</v>
      </c>
      <c r="AZ109" s="4" t="s">
        <v>81</v>
      </c>
      <c r="BA109" s="4" t="s">
        <v>81</v>
      </c>
      <c r="BB109" s="4" t="s">
        <v>81</v>
      </c>
      <c r="BC109" s="4" t="s">
        <v>81</v>
      </c>
      <c r="BD109" s="4" t="s">
        <v>81</v>
      </c>
      <c r="BE109" s="4" t="s">
        <v>81</v>
      </c>
      <c r="BF109" s="79" t="s">
        <v>81</v>
      </c>
    </row>
    <row r="110" spans="1:58" ht="12" customHeight="1">
      <c r="A110" s="23" t="s">
        <v>156</v>
      </c>
      <c r="B110" s="94"/>
      <c r="C110" s="4" t="s">
        <v>81</v>
      </c>
      <c r="D110" s="4" t="s">
        <v>81</v>
      </c>
      <c r="E110" s="4" t="s">
        <v>81</v>
      </c>
      <c r="F110" s="4" t="s">
        <v>81</v>
      </c>
      <c r="G110" s="4" t="s">
        <v>81</v>
      </c>
      <c r="H110" s="4" t="s">
        <v>81</v>
      </c>
      <c r="I110" s="4" t="s">
        <v>81</v>
      </c>
      <c r="J110" s="4" t="s">
        <v>81</v>
      </c>
      <c r="K110" s="4" t="s">
        <v>81</v>
      </c>
      <c r="L110" s="4" t="s">
        <v>81</v>
      </c>
      <c r="M110" s="4" t="s">
        <v>81</v>
      </c>
      <c r="N110" s="4" t="s">
        <v>81</v>
      </c>
      <c r="O110" s="4" t="s">
        <v>81</v>
      </c>
      <c r="P110" s="79" t="s">
        <v>81</v>
      </c>
      <c r="Q110" s="4" t="s">
        <v>81</v>
      </c>
      <c r="R110" s="4" t="s">
        <v>81</v>
      </c>
      <c r="S110" s="4" t="s">
        <v>81</v>
      </c>
      <c r="T110" s="4" t="s">
        <v>81</v>
      </c>
      <c r="U110" s="4" t="s">
        <v>81</v>
      </c>
      <c r="V110" s="4" t="s">
        <v>81</v>
      </c>
      <c r="W110" s="4" t="s">
        <v>81</v>
      </c>
      <c r="X110" s="4" t="s">
        <v>81</v>
      </c>
      <c r="Y110" s="4" t="s">
        <v>81</v>
      </c>
      <c r="Z110" s="4" t="s">
        <v>81</v>
      </c>
      <c r="AA110" s="4" t="s">
        <v>81</v>
      </c>
      <c r="AB110" s="4" t="s">
        <v>81</v>
      </c>
      <c r="AC110" s="4" t="s">
        <v>81</v>
      </c>
      <c r="AD110" s="79" t="s">
        <v>81</v>
      </c>
      <c r="AE110" s="4" t="s">
        <v>81</v>
      </c>
      <c r="AF110" s="4" t="s">
        <v>81</v>
      </c>
      <c r="AG110" s="4" t="s">
        <v>81</v>
      </c>
      <c r="AH110" s="4" t="s">
        <v>81</v>
      </c>
      <c r="AI110" s="4" t="s">
        <v>81</v>
      </c>
      <c r="AJ110" s="4" t="s">
        <v>81</v>
      </c>
      <c r="AK110" s="4" t="s">
        <v>81</v>
      </c>
      <c r="AL110" s="4" t="s">
        <v>81</v>
      </c>
      <c r="AM110" s="4" t="s">
        <v>81</v>
      </c>
      <c r="AN110" s="4" t="s">
        <v>81</v>
      </c>
      <c r="AO110" s="4" t="s">
        <v>81</v>
      </c>
      <c r="AP110" s="4" t="s">
        <v>81</v>
      </c>
      <c r="AQ110" s="4" t="s">
        <v>81</v>
      </c>
      <c r="AR110" s="79" t="s">
        <v>81</v>
      </c>
      <c r="AS110" s="4" t="s">
        <v>81</v>
      </c>
      <c r="AT110" s="4" t="s">
        <v>81</v>
      </c>
      <c r="AU110" s="4" t="s">
        <v>81</v>
      </c>
      <c r="AV110" s="4" t="s">
        <v>81</v>
      </c>
      <c r="AW110" s="4" t="s">
        <v>81</v>
      </c>
      <c r="AX110" s="4" t="s">
        <v>81</v>
      </c>
      <c r="AY110" s="4" t="s">
        <v>81</v>
      </c>
      <c r="AZ110" s="4" t="s">
        <v>81</v>
      </c>
      <c r="BA110" s="4" t="s">
        <v>81</v>
      </c>
      <c r="BB110" s="4" t="s">
        <v>81</v>
      </c>
      <c r="BC110" s="4" t="s">
        <v>81</v>
      </c>
      <c r="BD110" s="4" t="s">
        <v>81</v>
      </c>
      <c r="BE110" s="4" t="s">
        <v>81</v>
      </c>
      <c r="BF110" s="79" t="s">
        <v>81</v>
      </c>
    </row>
    <row r="111" spans="1:58" ht="12" customHeight="1">
      <c r="A111" s="23"/>
      <c r="B111" s="94" t="s">
        <v>81</v>
      </c>
      <c r="C111" s="4" t="s">
        <v>81</v>
      </c>
      <c r="D111" s="4" t="s">
        <v>81</v>
      </c>
      <c r="E111" s="4" t="s">
        <v>81</v>
      </c>
      <c r="F111" s="4" t="s">
        <v>81</v>
      </c>
      <c r="G111" s="4" t="s">
        <v>81</v>
      </c>
      <c r="H111" s="4" t="s">
        <v>81</v>
      </c>
      <c r="I111" s="4" t="s">
        <v>81</v>
      </c>
      <c r="J111" s="4" t="s">
        <v>81</v>
      </c>
      <c r="K111" s="4" t="s">
        <v>81</v>
      </c>
      <c r="L111" s="4" t="s">
        <v>81</v>
      </c>
      <c r="M111" s="4" t="s">
        <v>81</v>
      </c>
      <c r="N111" s="4" t="s">
        <v>81</v>
      </c>
      <c r="O111" s="4" t="s">
        <v>81</v>
      </c>
      <c r="P111" s="79" t="s">
        <v>81</v>
      </c>
      <c r="Q111" s="4" t="s">
        <v>81</v>
      </c>
      <c r="R111" s="4" t="s">
        <v>81</v>
      </c>
      <c r="S111" s="4" t="s">
        <v>81</v>
      </c>
      <c r="T111" s="4" t="s">
        <v>81</v>
      </c>
      <c r="U111" s="4" t="s">
        <v>81</v>
      </c>
      <c r="V111" s="4" t="s">
        <v>81</v>
      </c>
      <c r="W111" s="4" t="s">
        <v>81</v>
      </c>
      <c r="X111" s="4" t="s">
        <v>81</v>
      </c>
      <c r="Y111" s="4" t="s">
        <v>81</v>
      </c>
      <c r="Z111" s="4" t="s">
        <v>81</v>
      </c>
      <c r="AA111" s="4" t="s">
        <v>81</v>
      </c>
      <c r="AB111" s="4" t="s">
        <v>81</v>
      </c>
      <c r="AC111" s="4" t="s">
        <v>81</v>
      </c>
      <c r="AD111" s="79" t="s">
        <v>81</v>
      </c>
      <c r="AE111" s="4" t="s">
        <v>81</v>
      </c>
      <c r="AF111" s="4" t="s">
        <v>81</v>
      </c>
      <c r="AG111" s="4" t="s">
        <v>81</v>
      </c>
      <c r="AH111" s="4" t="s">
        <v>81</v>
      </c>
      <c r="AI111" s="4" t="s">
        <v>81</v>
      </c>
      <c r="AJ111" s="4" t="s">
        <v>81</v>
      </c>
      <c r="AK111" s="4" t="s">
        <v>81</v>
      </c>
      <c r="AL111" s="4" t="s">
        <v>81</v>
      </c>
      <c r="AM111" s="4" t="s">
        <v>81</v>
      </c>
      <c r="AN111" s="4" t="s">
        <v>81</v>
      </c>
      <c r="AO111" s="4" t="s">
        <v>81</v>
      </c>
      <c r="AP111" s="4" t="s">
        <v>81</v>
      </c>
      <c r="AQ111" s="4" t="s">
        <v>81</v>
      </c>
      <c r="AR111" s="79" t="s">
        <v>81</v>
      </c>
      <c r="AS111" s="4" t="s">
        <v>81</v>
      </c>
      <c r="AT111" s="4" t="s">
        <v>81</v>
      </c>
      <c r="AU111" s="4" t="s">
        <v>81</v>
      </c>
      <c r="AV111" s="4" t="s">
        <v>81</v>
      </c>
      <c r="AW111" s="4" t="s">
        <v>81</v>
      </c>
      <c r="AX111" s="4" t="s">
        <v>81</v>
      </c>
      <c r="AY111" s="4" t="s">
        <v>81</v>
      </c>
      <c r="AZ111" s="4" t="s">
        <v>81</v>
      </c>
      <c r="BA111" s="4" t="s">
        <v>81</v>
      </c>
      <c r="BB111" s="4" t="s">
        <v>81</v>
      </c>
      <c r="BC111" s="4" t="s">
        <v>81</v>
      </c>
      <c r="BD111" s="4" t="s">
        <v>81</v>
      </c>
      <c r="BE111" s="4" t="s">
        <v>81</v>
      </c>
      <c r="BF111" s="79" t="s">
        <v>81</v>
      </c>
    </row>
    <row r="112" spans="1:58" ht="12" hidden="1" customHeight="1" outlineLevel="1">
      <c r="A112" s="23" t="s">
        <v>36</v>
      </c>
      <c r="B112" s="9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79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79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79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79"/>
    </row>
    <row r="113" spans="1:58" ht="12" hidden="1" customHeight="1" outlineLevel="1">
      <c r="A113" s="82" t="s">
        <v>81</v>
      </c>
      <c r="B113" s="94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79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79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79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79"/>
    </row>
    <row r="114" spans="1:58" s="78" customFormat="1" ht="12" hidden="1" customHeight="1" outlineLevel="1">
      <c r="A114" s="82">
        <v>100</v>
      </c>
      <c r="B114" s="94" t="s">
        <v>36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79"/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79"/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79"/>
      <c r="AS114" s="41">
        <v>0</v>
      </c>
      <c r="AT114" s="41">
        <v>0</v>
      </c>
      <c r="AU114" s="41">
        <v>0</v>
      </c>
      <c r="AV114" s="41">
        <v>0</v>
      </c>
      <c r="AW114" s="41">
        <v>0</v>
      </c>
      <c r="AX114" s="41">
        <v>0</v>
      </c>
      <c r="AY114" s="41">
        <v>0</v>
      </c>
      <c r="AZ114" s="41">
        <v>0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79"/>
    </row>
    <row r="115" spans="1:58" s="78" customFormat="1" ht="12" hidden="1" customHeight="1" outlineLevel="1">
      <c r="A115" s="82">
        <v>101</v>
      </c>
      <c r="B115" s="94" t="s">
        <v>157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79"/>
      <c r="Q115" s="41">
        <v>23750</v>
      </c>
      <c r="R115" s="41">
        <v>47500</v>
      </c>
      <c r="S115" s="41">
        <v>47500</v>
      </c>
      <c r="T115" s="41">
        <v>47500</v>
      </c>
      <c r="U115" s="41">
        <v>47500</v>
      </c>
      <c r="V115" s="41">
        <v>47500</v>
      </c>
      <c r="W115" s="41">
        <v>47500</v>
      </c>
      <c r="X115" s="41">
        <v>47500</v>
      </c>
      <c r="Y115" s="41">
        <v>47500</v>
      </c>
      <c r="Z115" s="41">
        <v>47500</v>
      </c>
      <c r="AA115" s="41">
        <v>47500</v>
      </c>
      <c r="AB115" s="41">
        <v>47500</v>
      </c>
      <c r="AC115" s="41">
        <v>570000</v>
      </c>
      <c r="AD115" s="79"/>
      <c r="AE115" s="41">
        <v>31787.5</v>
      </c>
      <c r="AF115" s="41">
        <v>63575</v>
      </c>
      <c r="AG115" s="41">
        <v>63575</v>
      </c>
      <c r="AH115" s="41">
        <v>63575</v>
      </c>
      <c r="AI115" s="41">
        <v>63575</v>
      </c>
      <c r="AJ115" s="41">
        <v>63575</v>
      </c>
      <c r="AK115" s="41">
        <v>63575</v>
      </c>
      <c r="AL115" s="41">
        <v>63575</v>
      </c>
      <c r="AM115" s="41">
        <v>63575</v>
      </c>
      <c r="AN115" s="41">
        <v>63575</v>
      </c>
      <c r="AO115" s="41">
        <v>63575</v>
      </c>
      <c r="AP115" s="41">
        <v>63575</v>
      </c>
      <c r="AQ115" s="41">
        <v>762900</v>
      </c>
      <c r="AR115" s="79"/>
      <c r="AS115" s="41">
        <v>39339.916666666701</v>
      </c>
      <c r="AT115" s="41">
        <v>78679.833333333299</v>
      </c>
      <c r="AU115" s="41">
        <v>78679.833333333299</v>
      </c>
      <c r="AV115" s="41">
        <v>78679.833333333299</v>
      </c>
      <c r="AW115" s="41">
        <v>78679.833333333299</v>
      </c>
      <c r="AX115" s="41">
        <v>78679.833333333299</v>
      </c>
      <c r="AY115" s="41">
        <v>78679.833333333299</v>
      </c>
      <c r="AZ115" s="41">
        <v>78679.833333333299</v>
      </c>
      <c r="BA115" s="41">
        <v>78679.833333333299</v>
      </c>
      <c r="BB115" s="41">
        <v>78679.833333333299</v>
      </c>
      <c r="BC115" s="41">
        <v>78679.833333333299</v>
      </c>
      <c r="BD115" s="41">
        <v>78679.833333333299</v>
      </c>
      <c r="BE115" s="41">
        <v>944158</v>
      </c>
      <c r="BF115" s="79"/>
    </row>
    <row r="116" spans="1:58" s="78" customFormat="1" ht="12" hidden="1" customHeight="1" outlineLevel="1">
      <c r="A116" s="82">
        <v>102</v>
      </c>
      <c r="B116" s="94" t="s">
        <v>158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79"/>
      <c r="Q116" s="41">
        <v>2430</v>
      </c>
      <c r="R116" s="41">
        <v>4860</v>
      </c>
      <c r="S116" s="41">
        <v>4860</v>
      </c>
      <c r="T116" s="41">
        <v>4860</v>
      </c>
      <c r="U116" s="41">
        <v>4860</v>
      </c>
      <c r="V116" s="41">
        <v>4860</v>
      </c>
      <c r="W116" s="41">
        <v>4860</v>
      </c>
      <c r="X116" s="41">
        <v>4860</v>
      </c>
      <c r="Y116" s="41">
        <v>4860</v>
      </c>
      <c r="Z116" s="41">
        <v>4860</v>
      </c>
      <c r="AA116" s="41">
        <v>4860</v>
      </c>
      <c r="AB116" s="41">
        <v>4860</v>
      </c>
      <c r="AC116" s="41">
        <v>58320</v>
      </c>
      <c r="AD116" s="79"/>
      <c r="AE116" s="41">
        <v>2478.6</v>
      </c>
      <c r="AF116" s="41">
        <v>4957.2</v>
      </c>
      <c r="AG116" s="41">
        <v>4957.2</v>
      </c>
      <c r="AH116" s="41">
        <v>4957.2</v>
      </c>
      <c r="AI116" s="41">
        <v>4957.2</v>
      </c>
      <c r="AJ116" s="41">
        <v>4957.2</v>
      </c>
      <c r="AK116" s="41">
        <v>4957.2</v>
      </c>
      <c r="AL116" s="41">
        <v>4957.2</v>
      </c>
      <c r="AM116" s="41">
        <v>4957.2</v>
      </c>
      <c r="AN116" s="41">
        <v>4957.2</v>
      </c>
      <c r="AO116" s="41">
        <v>4957.2</v>
      </c>
      <c r="AP116" s="41">
        <v>4957.2</v>
      </c>
      <c r="AQ116" s="41">
        <v>59486.400000000001</v>
      </c>
      <c r="AR116" s="79"/>
      <c r="AS116" s="41">
        <v>3383.172</v>
      </c>
      <c r="AT116" s="41">
        <v>6766.3440000000001</v>
      </c>
      <c r="AU116" s="41">
        <v>6766.3440000000001</v>
      </c>
      <c r="AV116" s="41">
        <v>6766.3440000000001</v>
      </c>
      <c r="AW116" s="41">
        <v>6766.3440000000001</v>
      </c>
      <c r="AX116" s="41">
        <v>6766.3440000000001</v>
      </c>
      <c r="AY116" s="41">
        <v>6766.3440000000001</v>
      </c>
      <c r="AZ116" s="41">
        <v>6766.3440000000001</v>
      </c>
      <c r="BA116" s="41">
        <v>6766.3440000000001</v>
      </c>
      <c r="BB116" s="41">
        <v>6766.3440000000001</v>
      </c>
      <c r="BC116" s="41">
        <v>6766.3440000000001</v>
      </c>
      <c r="BD116" s="41">
        <v>6766.3440000000001</v>
      </c>
      <c r="BE116" s="41">
        <v>81196.127999999997</v>
      </c>
      <c r="BF116" s="79"/>
    </row>
    <row r="117" spans="1:58" s="78" customFormat="1" ht="12" hidden="1" customHeight="1" outlineLevel="1">
      <c r="A117" s="82">
        <v>103</v>
      </c>
      <c r="B117" s="94" t="s">
        <v>159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79"/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79"/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79"/>
      <c r="AS117" s="41">
        <v>0</v>
      </c>
      <c r="AT117" s="41">
        <v>0</v>
      </c>
      <c r="AU117" s="41">
        <v>0</v>
      </c>
      <c r="AV117" s="41">
        <v>0</v>
      </c>
      <c r="AW117" s="41">
        <v>0</v>
      </c>
      <c r="AX117" s="41">
        <v>0</v>
      </c>
      <c r="AY117" s="41">
        <v>0</v>
      </c>
      <c r="AZ117" s="41">
        <v>0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79"/>
    </row>
    <row r="118" spans="1:58" s="78" customFormat="1" ht="12" hidden="1" customHeight="1" outlineLevel="1">
      <c r="A118" s="82">
        <v>104</v>
      </c>
      <c r="B118" s="94" t="s">
        <v>160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79"/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79"/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79"/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0</v>
      </c>
      <c r="AZ118" s="41">
        <v>0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79"/>
    </row>
    <row r="119" spans="1:58" s="78" customFormat="1" ht="12" hidden="1" customHeight="1" outlineLevel="1">
      <c r="A119" s="82">
        <v>105</v>
      </c>
      <c r="B119" s="94" t="s">
        <v>161</v>
      </c>
      <c r="C119" s="41">
        <v>7500</v>
      </c>
      <c r="D119" s="41">
        <v>7500</v>
      </c>
      <c r="E119" s="41">
        <v>7500</v>
      </c>
      <c r="F119" s="41">
        <v>7500</v>
      </c>
      <c r="G119" s="41">
        <v>7500</v>
      </c>
      <c r="H119" s="41">
        <v>7500</v>
      </c>
      <c r="I119" s="41">
        <v>0</v>
      </c>
      <c r="J119" s="41">
        <v>11250</v>
      </c>
      <c r="K119" s="41">
        <v>12083.333333333299</v>
      </c>
      <c r="L119" s="41">
        <v>12083.333333333299</v>
      </c>
      <c r="M119" s="41">
        <v>12083.333333333299</v>
      </c>
      <c r="N119" s="41">
        <v>12083.333333333299</v>
      </c>
      <c r="O119" s="41">
        <v>110625</v>
      </c>
      <c r="P119" s="79"/>
      <c r="Q119" s="41">
        <v>6116.6666666666697</v>
      </c>
      <c r="R119" s="41">
        <v>12233.333333333299</v>
      </c>
      <c r="S119" s="41">
        <v>12233.333333333299</v>
      </c>
      <c r="T119" s="41">
        <v>12233.333333333299</v>
      </c>
      <c r="U119" s="41">
        <v>12233.333333333299</v>
      </c>
      <c r="V119" s="41">
        <v>12233.333333333299</v>
      </c>
      <c r="W119" s="41">
        <v>12233.333333333299</v>
      </c>
      <c r="X119" s="41">
        <v>12233.333333333299</v>
      </c>
      <c r="Y119" s="41">
        <v>12233.333333333299</v>
      </c>
      <c r="Z119" s="41">
        <v>12233.333333333299</v>
      </c>
      <c r="AA119" s="41">
        <v>12233.333333333299</v>
      </c>
      <c r="AB119" s="41">
        <v>12233.333333333299</v>
      </c>
      <c r="AC119" s="41">
        <v>146800</v>
      </c>
      <c r="AD119" s="79"/>
      <c r="AE119" s="41">
        <v>6239</v>
      </c>
      <c r="AF119" s="41">
        <v>12478</v>
      </c>
      <c r="AG119" s="41">
        <v>12478</v>
      </c>
      <c r="AH119" s="41">
        <v>12478</v>
      </c>
      <c r="AI119" s="41">
        <v>12478</v>
      </c>
      <c r="AJ119" s="41">
        <v>12478</v>
      </c>
      <c r="AK119" s="41">
        <v>12478</v>
      </c>
      <c r="AL119" s="41">
        <v>12478</v>
      </c>
      <c r="AM119" s="41">
        <v>12478</v>
      </c>
      <c r="AN119" s="41">
        <v>12478</v>
      </c>
      <c r="AO119" s="41">
        <v>12478</v>
      </c>
      <c r="AP119" s="41">
        <v>12478</v>
      </c>
      <c r="AQ119" s="41">
        <v>149736</v>
      </c>
      <c r="AR119" s="79"/>
      <c r="AS119" s="41">
        <v>6363.78</v>
      </c>
      <c r="AT119" s="41">
        <v>12727.56</v>
      </c>
      <c r="AU119" s="41">
        <v>12727.56</v>
      </c>
      <c r="AV119" s="41">
        <v>12727.56</v>
      </c>
      <c r="AW119" s="41">
        <v>12727.56</v>
      </c>
      <c r="AX119" s="41">
        <v>12727.56</v>
      </c>
      <c r="AY119" s="41">
        <v>12727.56</v>
      </c>
      <c r="AZ119" s="41">
        <v>12727.56</v>
      </c>
      <c r="BA119" s="41">
        <v>12727.56</v>
      </c>
      <c r="BB119" s="41">
        <v>12727.56</v>
      </c>
      <c r="BC119" s="41">
        <v>12727.56</v>
      </c>
      <c r="BD119" s="41">
        <v>12727.56</v>
      </c>
      <c r="BE119" s="41">
        <v>152730.72</v>
      </c>
      <c r="BF119" s="79"/>
    </row>
    <row r="120" spans="1:58" s="78" customFormat="1" ht="12" hidden="1" customHeight="1" outlineLevel="1">
      <c r="A120" s="82">
        <v>106</v>
      </c>
      <c r="B120" s="94" t="s">
        <v>163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79"/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79"/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79"/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79"/>
    </row>
    <row r="121" spans="1:58" s="78" customFormat="1" ht="12" hidden="1" customHeight="1" outlineLevel="1">
      <c r="A121" s="82">
        <v>107</v>
      </c>
      <c r="B121" s="94" t="s">
        <v>164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8333.3333333333394</v>
      </c>
      <c r="K121" s="41">
        <v>4166.6666666666697</v>
      </c>
      <c r="L121" s="41">
        <v>4166.6666666666697</v>
      </c>
      <c r="M121" s="41">
        <v>4166.6666666666697</v>
      </c>
      <c r="N121" s="41">
        <v>4166.6666666666697</v>
      </c>
      <c r="O121" s="41">
        <v>27083.333333333299</v>
      </c>
      <c r="P121" s="79"/>
      <c r="Q121" s="41">
        <v>2166.6666666666702</v>
      </c>
      <c r="R121" s="41">
        <v>4333.3333333333303</v>
      </c>
      <c r="S121" s="41">
        <v>4333.3333333333303</v>
      </c>
      <c r="T121" s="41">
        <v>4333.3333333333303</v>
      </c>
      <c r="U121" s="41">
        <v>4333.3333333333303</v>
      </c>
      <c r="V121" s="41">
        <v>4333.3333333333303</v>
      </c>
      <c r="W121" s="41">
        <v>4333.3333333333303</v>
      </c>
      <c r="X121" s="41">
        <v>4333.3333333333303</v>
      </c>
      <c r="Y121" s="41">
        <v>4333.3333333333303</v>
      </c>
      <c r="Z121" s="41">
        <v>4333.3333333333303</v>
      </c>
      <c r="AA121" s="41">
        <v>4333.3333333333303</v>
      </c>
      <c r="AB121" s="41">
        <v>4333.3333333333303</v>
      </c>
      <c r="AC121" s="41">
        <v>52000</v>
      </c>
      <c r="AD121" s="79"/>
      <c r="AE121" s="41">
        <v>2210</v>
      </c>
      <c r="AF121" s="41">
        <v>4420</v>
      </c>
      <c r="AG121" s="41">
        <v>4420</v>
      </c>
      <c r="AH121" s="41">
        <v>4420</v>
      </c>
      <c r="AI121" s="41">
        <v>4420</v>
      </c>
      <c r="AJ121" s="41">
        <v>4420</v>
      </c>
      <c r="AK121" s="41">
        <v>4420</v>
      </c>
      <c r="AL121" s="41">
        <v>4420</v>
      </c>
      <c r="AM121" s="41">
        <v>4420</v>
      </c>
      <c r="AN121" s="41">
        <v>4420</v>
      </c>
      <c r="AO121" s="41">
        <v>4420</v>
      </c>
      <c r="AP121" s="41">
        <v>4420</v>
      </c>
      <c r="AQ121" s="41">
        <v>53040</v>
      </c>
      <c r="AR121" s="79"/>
      <c r="AS121" s="41">
        <v>2254.1999999999998</v>
      </c>
      <c r="AT121" s="41">
        <v>4508.3999999999996</v>
      </c>
      <c r="AU121" s="41">
        <v>4508.3999999999996</v>
      </c>
      <c r="AV121" s="41">
        <v>4508.3999999999996</v>
      </c>
      <c r="AW121" s="41">
        <v>4508.3999999999996</v>
      </c>
      <c r="AX121" s="41">
        <v>4508.3999999999996</v>
      </c>
      <c r="AY121" s="41">
        <v>4508.3999999999996</v>
      </c>
      <c r="AZ121" s="41">
        <v>4508.3999999999996</v>
      </c>
      <c r="BA121" s="41">
        <v>4508.3999999999996</v>
      </c>
      <c r="BB121" s="41">
        <v>4508.3999999999996</v>
      </c>
      <c r="BC121" s="41">
        <v>4508.3999999999996</v>
      </c>
      <c r="BD121" s="41">
        <v>4508.3999999999996</v>
      </c>
      <c r="BE121" s="41">
        <v>54100.800000000003</v>
      </c>
      <c r="BF121" s="79"/>
    </row>
    <row r="122" spans="1:58" s="78" customFormat="1" ht="12" hidden="1" customHeight="1" outlineLevel="1">
      <c r="A122" s="82">
        <v>108</v>
      </c>
      <c r="B122" s="94" t="s">
        <v>165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79"/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79"/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79"/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79"/>
    </row>
    <row r="123" spans="1:58" s="78" customFormat="1" ht="12" hidden="1" customHeight="1" outlineLevel="1">
      <c r="A123" s="82">
        <v>110</v>
      </c>
      <c r="B123" s="94" t="s">
        <v>166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79"/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79"/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79"/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79"/>
    </row>
    <row r="124" spans="1:58" s="78" customFormat="1" ht="12" hidden="1" customHeight="1" outlineLevel="1">
      <c r="A124" s="82">
        <v>112</v>
      </c>
      <c r="B124" s="94" t="s">
        <v>167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79"/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79"/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79"/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79"/>
    </row>
    <row r="125" spans="1:58" s="78" customFormat="1" ht="12" hidden="1" customHeight="1" outlineLevel="1">
      <c r="A125" s="82">
        <v>113</v>
      </c>
      <c r="B125" s="94" t="s">
        <v>168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79"/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79"/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79"/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79"/>
    </row>
    <row r="126" spans="1:58" s="78" customFormat="1" ht="12" hidden="1" customHeight="1" outlineLevel="1">
      <c r="A126" s="82">
        <v>114</v>
      </c>
      <c r="B126" s="94" t="s">
        <v>169</v>
      </c>
      <c r="C126" s="41"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79"/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79"/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79"/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79"/>
    </row>
    <row r="127" spans="1:58" s="78" customFormat="1" ht="12" hidden="1" customHeight="1" outlineLevel="1">
      <c r="A127" s="82">
        <v>115</v>
      </c>
      <c r="B127" s="94" t="s">
        <v>170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79"/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79"/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79"/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79"/>
    </row>
    <row r="128" spans="1:58" s="78" customFormat="1" ht="12" hidden="1" customHeight="1" outlineLevel="1">
      <c r="A128" s="82">
        <v>120</v>
      </c>
      <c r="B128" s="94" t="s">
        <v>171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79"/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79"/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79"/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79"/>
    </row>
    <row r="129" spans="1:58" s="78" customFormat="1" ht="12" hidden="1" customHeight="1" outlineLevel="1">
      <c r="A129" s="82">
        <v>121</v>
      </c>
      <c r="B129" s="94" t="s">
        <v>172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79"/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79"/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79"/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79"/>
    </row>
    <row r="130" spans="1:58" s="78" customFormat="1" ht="12" hidden="1" customHeight="1" outlineLevel="1">
      <c r="A130" s="82">
        <v>122</v>
      </c>
      <c r="B130" s="94" t="s">
        <v>173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79"/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79"/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79"/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79"/>
    </row>
    <row r="131" spans="1:58" s="78" customFormat="1" ht="12" hidden="1" customHeight="1" outlineLevel="1">
      <c r="A131" s="82">
        <v>123</v>
      </c>
      <c r="B131" s="94" t="s">
        <v>174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79"/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79"/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79"/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79"/>
    </row>
    <row r="132" spans="1:58" s="78" customFormat="1" ht="12" hidden="1" customHeight="1" outlineLevel="1">
      <c r="A132" s="82">
        <v>124</v>
      </c>
      <c r="B132" s="94" t="s">
        <v>175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79"/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79"/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79"/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79"/>
    </row>
    <row r="133" spans="1:58" s="78" customFormat="1" ht="12" hidden="1" customHeight="1" outlineLevel="1">
      <c r="A133" s="82">
        <v>125</v>
      </c>
      <c r="B133" s="94" t="s">
        <v>176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79"/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79"/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79"/>
      <c r="AS133" s="41">
        <v>0</v>
      </c>
      <c r="AT133" s="41">
        <v>0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0</v>
      </c>
      <c r="BE133" s="41">
        <v>0</v>
      </c>
      <c r="BF133" s="79"/>
    </row>
    <row r="134" spans="1:58" s="78" customFormat="1" ht="12" hidden="1" customHeight="1" outlineLevel="1">
      <c r="A134" s="82">
        <v>126</v>
      </c>
      <c r="B134" s="94" t="s">
        <v>177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79"/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79"/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  <c r="AR134" s="79"/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0</v>
      </c>
      <c r="BC134" s="41">
        <v>0</v>
      </c>
      <c r="BD134" s="41">
        <v>0</v>
      </c>
      <c r="BE134" s="41">
        <v>0</v>
      </c>
      <c r="BF134" s="79"/>
    </row>
    <row r="135" spans="1:58" s="78" customFormat="1" ht="12" hidden="1" customHeight="1" outlineLevel="1">
      <c r="A135" s="82">
        <v>127</v>
      </c>
      <c r="B135" s="94" t="s">
        <v>178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79"/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79"/>
      <c r="AE135" s="41">
        <v>0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  <c r="AR135" s="79"/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0</v>
      </c>
      <c r="BB135" s="41">
        <v>0</v>
      </c>
      <c r="BC135" s="41">
        <v>0</v>
      </c>
      <c r="BD135" s="41">
        <v>0</v>
      </c>
      <c r="BE135" s="41">
        <v>0</v>
      </c>
      <c r="BF135" s="79"/>
    </row>
    <row r="136" spans="1:58" s="78" customFormat="1" ht="12" hidden="1" customHeight="1" outlineLevel="1">
      <c r="A136" s="82">
        <v>128</v>
      </c>
      <c r="B136" s="94" t="s">
        <v>179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79"/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79"/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79"/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0</v>
      </c>
      <c r="BC136" s="41">
        <v>0</v>
      </c>
      <c r="BD136" s="41">
        <v>0</v>
      </c>
      <c r="BE136" s="41">
        <v>0</v>
      </c>
      <c r="BF136" s="79"/>
    </row>
    <row r="137" spans="1:58" s="78" customFormat="1" ht="12" hidden="1" customHeight="1" outlineLevel="1">
      <c r="A137" s="82">
        <v>130</v>
      </c>
      <c r="B137" s="94" t="s">
        <v>180</v>
      </c>
      <c r="C137" s="41">
        <v>0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79"/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79"/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79"/>
      <c r="AS137" s="41">
        <v>0</v>
      </c>
      <c r="AT137" s="41">
        <v>0</v>
      </c>
      <c r="AU137" s="41">
        <v>0</v>
      </c>
      <c r="AV137" s="41">
        <v>0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79"/>
    </row>
    <row r="138" spans="1:58" s="78" customFormat="1" ht="12" hidden="1" customHeight="1" outlineLevel="1">
      <c r="A138" s="82">
        <v>131</v>
      </c>
      <c r="B138" s="94" t="s">
        <v>181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79"/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79"/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  <c r="AR138" s="79"/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0</v>
      </c>
      <c r="AY138" s="41">
        <v>0</v>
      </c>
      <c r="AZ138" s="41">
        <v>0</v>
      </c>
      <c r="BA138" s="41">
        <v>0</v>
      </c>
      <c r="BB138" s="41">
        <v>0</v>
      </c>
      <c r="BC138" s="41">
        <v>0</v>
      </c>
      <c r="BD138" s="41">
        <v>0</v>
      </c>
      <c r="BE138" s="41">
        <v>0</v>
      </c>
      <c r="BF138" s="79"/>
    </row>
    <row r="139" spans="1:58" s="78" customFormat="1" ht="12" hidden="1" customHeight="1" outlineLevel="1">
      <c r="A139" s="82">
        <v>132</v>
      </c>
      <c r="B139" s="94" t="s">
        <v>182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79"/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79"/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  <c r="AR139" s="79"/>
      <c r="AS139" s="41">
        <v>0</v>
      </c>
      <c r="AT139" s="41">
        <v>0</v>
      </c>
      <c r="AU139" s="41">
        <v>0</v>
      </c>
      <c r="AV139" s="41">
        <v>0</v>
      </c>
      <c r="AW139" s="41">
        <v>0</v>
      </c>
      <c r="AX139" s="41">
        <v>0</v>
      </c>
      <c r="AY139" s="41">
        <v>0</v>
      </c>
      <c r="AZ139" s="41">
        <v>0</v>
      </c>
      <c r="BA139" s="41">
        <v>0</v>
      </c>
      <c r="BB139" s="41">
        <v>0</v>
      </c>
      <c r="BC139" s="41">
        <v>0</v>
      </c>
      <c r="BD139" s="41">
        <v>0</v>
      </c>
      <c r="BE139" s="41">
        <v>0</v>
      </c>
      <c r="BF139" s="79"/>
    </row>
    <row r="140" spans="1:58" s="78" customFormat="1" ht="12" hidden="1" customHeight="1" outlineLevel="1">
      <c r="A140" s="82">
        <v>133</v>
      </c>
      <c r="B140" s="94" t="s">
        <v>183</v>
      </c>
      <c r="C140" s="41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79"/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79"/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  <c r="AR140" s="79"/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0</v>
      </c>
      <c r="BA140" s="41">
        <v>0</v>
      </c>
      <c r="BB140" s="41">
        <v>0</v>
      </c>
      <c r="BC140" s="41">
        <v>0</v>
      </c>
      <c r="BD140" s="41">
        <v>0</v>
      </c>
      <c r="BE140" s="41">
        <v>0</v>
      </c>
      <c r="BF140" s="79"/>
    </row>
    <row r="141" spans="1:58" s="78" customFormat="1" ht="12" hidden="1" customHeight="1" outlineLevel="1">
      <c r="A141" s="82">
        <v>134</v>
      </c>
      <c r="B141" s="94" t="s">
        <v>184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79"/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79"/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79"/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79"/>
    </row>
    <row r="142" spans="1:58" s="78" customFormat="1" ht="12" hidden="1" customHeight="1" outlineLevel="1">
      <c r="A142" s="82">
        <v>135</v>
      </c>
      <c r="B142" s="94" t="s">
        <v>185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79"/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79"/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79"/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79"/>
    </row>
    <row r="143" spans="1:58" s="78" customFormat="1" ht="12" hidden="1" customHeight="1" outlineLevel="1">
      <c r="A143" s="82">
        <v>136</v>
      </c>
      <c r="B143" s="94" t="s">
        <v>186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79"/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79"/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79"/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0</v>
      </c>
      <c r="BA143" s="41">
        <v>0</v>
      </c>
      <c r="BB143" s="41">
        <v>0</v>
      </c>
      <c r="BC143" s="41">
        <v>0</v>
      </c>
      <c r="BD143" s="41">
        <v>0</v>
      </c>
      <c r="BE143" s="41">
        <v>0</v>
      </c>
      <c r="BF143" s="79"/>
    </row>
    <row r="144" spans="1:58" s="78" customFormat="1" ht="12" hidden="1" customHeight="1" outlineLevel="1">
      <c r="A144" s="82">
        <v>137</v>
      </c>
      <c r="B144" s="94" t="s">
        <v>187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79"/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79"/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79"/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0</v>
      </c>
      <c r="AY144" s="41">
        <v>0</v>
      </c>
      <c r="AZ144" s="41">
        <v>0</v>
      </c>
      <c r="BA144" s="41">
        <v>0</v>
      </c>
      <c r="BB144" s="41">
        <v>0</v>
      </c>
      <c r="BC144" s="41">
        <v>0</v>
      </c>
      <c r="BD144" s="41">
        <v>0</v>
      </c>
      <c r="BE144" s="41">
        <v>0</v>
      </c>
      <c r="BF144" s="79"/>
    </row>
    <row r="145" spans="1:58" s="78" customFormat="1" ht="12" hidden="1" customHeight="1" outlineLevel="1">
      <c r="A145" s="82">
        <v>140</v>
      </c>
      <c r="B145" s="94" t="s">
        <v>188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79"/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79"/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79"/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79"/>
    </row>
    <row r="146" spans="1:58" s="78" customFormat="1" ht="12" hidden="1" customHeight="1" outlineLevel="1">
      <c r="A146" s="82">
        <v>141</v>
      </c>
      <c r="B146" s="94" t="s">
        <v>189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79"/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79"/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79"/>
      <c r="AS146" s="41">
        <v>0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79"/>
    </row>
    <row r="147" spans="1:58" s="78" customFormat="1" ht="12" hidden="1" customHeight="1" outlineLevel="1">
      <c r="A147" s="82">
        <v>142</v>
      </c>
      <c r="B147" s="94" t="s">
        <v>190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79"/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79"/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79"/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0</v>
      </c>
      <c r="BE147" s="41">
        <v>0</v>
      </c>
      <c r="BF147" s="79"/>
    </row>
    <row r="148" spans="1:58" s="78" customFormat="1" ht="12" hidden="1" customHeight="1" outlineLevel="1">
      <c r="A148" s="82">
        <v>143</v>
      </c>
      <c r="B148" s="94" t="s">
        <v>191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79"/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79"/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79"/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79"/>
    </row>
    <row r="149" spans="1:58" s="78" customFormat="1" ht="12" hidden="1" customHeight="1" outlineLevel="1">
      <c r="A149" s="82">
        <v>144</v>
      </c>
      <c r="B149" s="94" t="s">
        <v>192</v>
      </c>
      <c r="C149" s="41">
        <v>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79"/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79"/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79"/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79"/>
    </row>
    <row r="150" spans="1:58" s="78" customFormat="1" ht="12" hidden="1" customHeight="1" outlineLevel="1">
      <c r="A150" s="82">
        <v>145</v>
      </c>
      <c r="B150" s="94" t="s">
        <v>193</v>
      </c>
      <c r="C150" s="41">
        <v>0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79"/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79"/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79"/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79"/>
    </row>
    <row r="151" spans="1:58" s="78" customFormat="1" ht="12" hidden="1" customHeight="1" outlineLevel="1">
      <c r="A151" s="82">
        <v>146</v>
      </c>
      <c r="B151" s="94" t="s">
        <v>194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79"/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79"/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79"/>
      <c r="AS151" s="41">
        <v>0</v>
      </c>
      <c r="AT151" s="41">
        <v>0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0</v>
      </c>
      <c r="BC151" s="41">
        <v>0</v>
      </c>
      <c r="BD151" s="41">
        <v>0</v>
      </c>
      <c r="BE151" s="41">
        <v>0</v>
      </c>
      <c r="BF151" s="79"/>
    </row>
    <row r="152" spans="1:58" s="78" customFormat="1" ht="12" hidden="1" customHeight="1" outlineLevel="1">
      <c r="A152" s="82">
        <v>147</v>
      </c>
      <c r="B152" s="94" t="s">
        <v>195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79"/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79"/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79"/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79"/>
    </row>
    <row r="153" spans="1:58" s="78" customFormat="1" ht="12" hidden="1" customHeight="1" outlineLevel="1">
      <c r="A153" s="82">
        <v>150</v>
      </c>
      <c r="B153" s="94" t="s">
        <v>196</v>
      </c>
      <c r="C153" s="41">
        <v>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79"/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79"/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  <c r="AR153" s="79"/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0</v>
      </c>
      <c r="BE153" s="41">
        <v>0</v>
      </c>
      <c r="BF153" s="79"/>
    </row>
    <row r="154" spans="1:58" s="78" customFormat="1" ht="12" hidden="1" customHeight="1" outlineLevel="1">
      <c r="A154" s="82">
        <v>151</v>
      </c>
      <c r="B154" s="94" t="s">
        <v>197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79"/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79"/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12000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12000</v>
      </c>
      <c r="AQ154" s="41">
        <v>24000</v>
      </c>
      <c r="AR154" s="79"/>
      <c r="AS154" s="41">
        <v>0</v>
      </c>
      <c r="AT154" s="41">
        <v>0</v>
      </c>
      <c r="AU154" s="41">
        <v>0</v>
      </c>
      <c r="AV154" s="41">
        <v>0</v>
      </c>
      <c r="AW154" s="41">
        <v>0</v>
      </c>
      <c r="AX154" s="41">
        <v>15300</v>
      </c>
      <c r="AY154" s="41">
        <v>0</v>
      </c>
      <c r="AZ154" s="41">
        <v>0</v>
      </c>
      <c r="BA154" s="41">
        <v>0</v>
      </c>
      <c r="BB154" s="41">
        <v>0</v>
      </c>
      <c r="BC154" s="41">
        <v>0</v>
      </c>
      <c r="BD154" s="41">
        <v>15300</v>
      </c>
      <c r="BE154" s="41">
        <v>30600</v>
      </c>
      <c r="BF154" s="79"/>
    </row>
    <row r="155" spans="1:58" s="78" customFormat="1" ht="12" hidden="1" customHeight="1" outlineLevel="1">
      <c r="A155" s="82">
        <v>152</v>
      </c>
      <c r="B155" s="94" t="s">
        <v>198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79"/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79"/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79"/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0</v>
      </c>
      <c r="BF155" s="79"/>
    </row>
    <row r="156" spans="1:58" s="78" customFormat="1" ht="12" hidden="1" customHeight="1" outlineLevel="1">
      <c r="A156" s="82">
        <v>153</v>
      </c>
      <c r="B156" s="94" t="s">
        <v>199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79"/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79"/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79"/>
      <c r="AS156" s="41">
        <v>0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79"/>
    </row>
    <row r="157" spans="1:58" s="78" customFormat="1" ht="12" hidden="1" customHeight="1" outlineLevel="1">
      <c r="A157" s="82">
        <v>154</v>
      </c>
      <c r="B157" s="94" t="s">
        <v>200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79"/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79"/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79"/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79"/>
    </row>
    <row r="158" spans="1:58" s="78" customFormat="1" ht="12" hidden="1" customHeight="1" outlineLevel="1">
      <c r="A158" s="82">
        <v>155</v>
      </c>
      <c r="B158" s="94" t="s">
        <v>201</v>
      </c>
      <c r="C158" s="41">
        <v>0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79"/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79"/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79"/>
      <c r="AS158" s="41">
        <v>0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0</v>
      </c>
      <c r="BB158" s="41">
        <v>0</v>
      </c>
      <c r="BC158" s="41">
        <v>0</v>
      </c>
      <c r="BD158" s="41">
        <v>0</v>
      </c>
      <c r="BE158" s="41">
        <v>0</v>
      </c>
      <c r="BF158" s="79"/>
    </row>
    <row r="159" spans="1:58" s="78" customFormat="1" ht="12" hidden="1" customHeight="1" outlineLevel="1">
      <c r="A159" s="82">
        <v>156</v>
      </c>
      <c r="B159" s="94" t="s">
        <v>202</v>
      </c>
      <c r="C159" s="41">
        <v>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79"/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79"/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79"/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79"/>
    </row>
    <row r="160" spans="1:58" s="78" customFormat="1" ht="12" hidden="1" customHeight="1" outlineLevel="1">
      <c r="A160" s="82">
        <v>157</v>
      </c>
      <c r="B160" s="94" t="s">
        <v>203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79"/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79"/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79"/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79"/>
    </row>
    <row r="161" spans="1:58" s="78" customFormat="1" ht="12" hidden="1" customHeight="1" outlineLevel="1">
      <c r="A161" s="82">
        <v>160</v>
      </c>
      <c r="B161" s="94" t="s">
        <v>204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79"/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79"/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79"/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79"/>
    </row>
    <row r="162" spans="1:58" s="78" customFormat="1" ht="12" hidden="1" customHeight="1" outlineLevel="1">
      <c r="A162" s="82">
        <v>161</v>
      </c>
      <c r="B162" s="94" t="s">
        <v>205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79"/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79"/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79"/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79"/>
    </row>
    <row r="163" spans="1:58" s="78" customFormat="1" ht="12" hidden="1" customHeight="1" outlineLevel="1">
      <c r="A163" s="82">
        <v>162</v>
      </c>
      <c r="B163" s="94" t="s">
        <v>206</v>
      </c>
      <c r="C163" s="41">
        <v>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79"/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79"/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79"/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79"/>
    </row>
    <row r="164" spans="1:58" s="78" customFormat="1" ht="12" hidden="1" customHeight="1" outlineLevel="1">
      <c r="A164" s="82">
        <v>163</v>
      </c>
      <c r="B164" s="94" t="s">
        <v>207</v>
      </c>
      <c r="C164" s="41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79"/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79"/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79"/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79"/>
    </row>
    <row r="165" spans="1:58" s="78" customFormat="1" ht="12" hidden="1" customHeight="1" outlineLevel="1">
      <c r="A165" s="82">
        <v>164</v>
      </c>
      <c r="B165" s="94" t="s">
        <v>208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79"/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79"/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79"/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79"/>
    </row>
    <row r="166" spans="1:58" s="78" customFormat="1" ht="12" hidden="1" customHeight="1" outlineLevel="1">
      <c r="A166" s="82">
        <v>165</v>
      </c>
      <c r="B166" s="94" t="s">
        <v>209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79"/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79"/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79"/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79"/>
    </row>
    <row r="167" spans="1:58" s="78" customFormat="1" ht="12" hidden="1" customHeight="1" outlineLevel="1">
      <c r="A167" s="82">
        <v>166</v>
      </c>
      <c r="B167" s="94" t="s">
        <v>210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79"/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79"/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79"/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79"/>
    </row>
    <row r="168" spans="1:58" s="78" customFormat="1" ht="12" hidden="1" customHeight="1" outlineLevel="1">
      <c r="A168" s="82">
        <v>167</v>
      </c>
      <c r="B168" s="94" t="s">
        <v>211</v>
      </c>
      <c r="C168" s="41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79"/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79"/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79"/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79"/>
    </row>
    <row r="169" spans="1:58" s="78" customFormat="1" ht="12" hidden="1" customHeight="1" outlineLevel="1">
      <c r="A169" s="82">
        <v>199</v>
      </c>
      <c r="B169" s="94" t="s">
        <v>212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79"/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79"/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79"/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79"/>
    </row>
    <row r="170" spans="1:58" ht="12" hidden="1" customHeight="1" outlineLevel="1">
      <c r="A170" s="82"/>
      <c r="B170" s="94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5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5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5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5"/>
    </row>
    <row r="171" spans="1:58" ht="12" customHeight="1" collapsed="1">
      <c r="A171" s="23"/>
      <c r="B171" s="94" t="s">
        <v>36</v>
      </c>
      <c r="C171" s="41">
        <f t="shared" ref="C171:O171" si="122">SUM(C113:C170)</f>
        <v>7500</v>
      </c>
      <c r="D171" s="41">
        <f t="shared" si="122"/>
        <v>7500</v>
      </c>
      <c r="E171" s="41">
        <f t="shared" si="122"/>
        <v>7500</v>
      </c>
      <c r="F171" s="41">
        <f t="shared" si="122"/>
        <v>7500</v>
      </c>
      <c r="G171" s="41">
        <f t="shared" si="122"/>
        <v>7500</v>
      </c>
      <c r="H171" s="41">
        <f t="shared" si="122"/>
        <v>7500</v>
      </c>
      <c r="I171" s="41">
        <f t="shared" si="122"/>
        <v>0</v>
      </c>
      <c r="J171" s="41">
        <f t="shared" si="122"/>
        <v>19583.333333333339</v>
      </c>
      <c r="K171" s="41">
        <f t="shared" si="122"/>
        <v>16249.999999999969</v>
      </c>
      <c r="L171" s="41">
        <f t="shared" si="122"/>
        <v>16249.999999999969</v>
      </c>
      <c r="M171" s="41">
        <f t="shared" si="122"/>
        <v>16249.999999999969</v>
      </c>
      <c r="N171" s="41">
        <f t="shared" si="122"/>
        <v>16249.999999999969</v>
      </c>
      <c r="O171" s="41">
        <f t="shared" si="122"/>
        <v>137708.33333333331</v>
      </c>
      <c r="P171" s="45">
        <f>O171-SUM(C171:N171)</f>
        <v>8125.0000000000873</v>
      </c>
      <c r="Q171" s="41">
        <f t="shared" ref="Q171:AC171" si="123">SUM(Q113:Q170)</f>
        <v>34463.333333333343</v>
      </c>
      <c r="R171" s="41">
        <f t="shared" si="123"/>
        <v>68926.666666666628</v>
      </c>
      <c r="S171" s="41">
        <f t="shared" si="123"/>
        <v>68926.666666666628</v>
      </c>
      <c r="T171" s="41">
        <f t="shared" si="123"/>
        <v>68926.666666666628</v>
      </c>
      <c r="U171" s="41">
        <f t="shared" si="123"/>
        <v>68926.666666666628</v>
      </c>
      <c r="V171" s="41">
        <f t="shared" si="123"/>
        <v>68926.666666666628</v>
      </c>
      <c r="W171" s="41">
        <f t="shared" si="123"/>
        <v>68926.666666666628</v>
      </c>
      <c r="X171" s="41">
        <f t="shared" si="123"/>
        <v>68926.666666666628</v>
      </c>
      <c r="Y171" s="41">
        <f t="shared" si="123"/>
        <v>68926.666666666628</v>
      </c>
      <c r="Z171" s="41">
        <f t="shared" si="123"/>
        <v>68926.666666666628</v>
      </c>
      <c r="AA171" s="41">
        <f t="shared" si="123"/>
        <v>68926.666666666628</v>
      </c>
      <c r="AB171" s="41">
        <f t="shared" si="123"/>
        <v>68926.666666666628</v>
      </c>
      <c r="AC171" s="41">
        <f t="shared" si="123"/>
        <v>827120</v>
      </c>
      <c r="AD171" s="45">
        <f>AC171-SUM(Q171:AB171)</f>
        <v>34463.333333333721</v>
      </c>
      <c r="AE171" s="41">
        <f t="shared" ref="AE171:AQ171" si="124">SUM(AE113:AE170)</f>
        <v>42715.1</v>
      </c>
      <c r="AF171" s="41">
        <f t="shared" si="124"/>
        <v>85430.2</v>
      </c>
      <c r="AG171" s="41">
        <f t="shared" si="124"/>
        <v>85430.2</v>
      </c>
      <c r="AH171" s="41">
        <f t="shared" si="124"/>
        <v>85430.2</v>
      </c>
      <c r="AI171" s="41">
        <f t="shared" si="124"/>
        <v>85430.2</v>
      </c>
      <c r="AJ171" s="41">
        <f t="shared" si="124"/>
        <v>97430.2</v>
      </c>
      <c r="AK171" s="41">
        <f t="shared" si="124"/>
        <v>85430.2</v>
      </c>
      <c r="AL171" s="41">
        <f t="shared" si="124"/>
        <v>85430.2</v>
      </c>
      <c r="AM171" s="41">
        <f t="shared" si="124"/>
        <v>85430.2</v>
      </c>
      <c r="AN171" s="41">
        <f t="shared" si="124"/>
        <v>85430.2</v>
      </c>
      <c r="AO171" s="41">
        <f t="shared" si="124"/>
        <v>85430.2</v>
      </c>
      <c r="AP171" s="41">
        <f t="shared" si="124"/>
        <v>97430.2</v>
      </c>
      <c r="AQ171" s="41">
        <f t="shared" si="124"/>
        <v>1049162.3999999999</v>
      </c>
      <c r="AR171" s="45">
        <f>AQ171-SUM(AE171:AP171)</f>
        <v>42715.100000000093</v>
      </c>
      <c r="AS171" s="41">
        <f t="shared" ref="AS171:BE171" si="125">SUM(AS113:AS170)</f>
        <v>51341.068666666695</v>
      </c>
      <c r="AT171" s="41">
        <f t="shared" si="125"/>
        <v>102682.13733333329</v>
      </c>
      <c r="AU171" s="41">
        <f t="shared" si="125"/>
        <v>102682.13733333329</v>
      </c>
      <c r="AV171" s="41">
        <f t="shared" si="125"/>
        <v>102682.13733333329</v>
      </c>
      <c r="AW171" s="41">
        <f t="shared" si="125"/>
        <v>102682.13733333329</v>
      </c>
      <c r="AX171" s="41">
        <f t="shared" si="125"/>
        <v>117982.13733333329</v>
      </c>
      <c r="AY171" s="41">
        <f t="shared" si="125"/>
        <v>102682.13733333329</v>
      </c>
      <c r="AZ171" s="41">
        <f t="shared" si="125"/>
        <v>102682.13733333329</v>
      </c>
      <c r="BA171" s="41">
        <f t="shared" si="125"/>
        <v>102682.13733333329</v>
      </c>
      <c r="BB171" s="41">
        <f t="shared" si="125"/>
        <v>102682.13733333329</v>
      </c>
      <c r="BC171" s="41">
        <f t="shared" si="125"/>
        <v>102682.13733333329</v>
      </c>
      <c r="BD171" s="41">
        <f t="shared" si="125"/>
        <v>117982.13733333329</v>
      </c>
      <c r="BE171" s="41">
        <f t="shared" si="125"/>
        <v>1262785.648</v>
      </c>
      <c r="BF171" s="45">
        <f>BE171-SUM(AS171:BD171)</f>
        <v>51341.068666667445</v>
      </c>
    </row>
    <row r="172" spans="1:58" ht="12" hidden="1" customHeight="1" outlineLevel="1">
      <c r="A172" s="23"/>
      <c r="B172" s="8" t="s">
        <v>81</v>
      </c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5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5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5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5"/>
    </row>
    <row r="173" spans="1:58" ht="12" hidden="1" customHeight="1" outlineLevel="1">
      <c r="A173" s="23" t="s">
        <v>37</v>
      </c>
      <c r="B173" s="94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5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5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5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5"/>
    </row>
    <row r="174" spans="1:58" ht="12" hidden="1" customHeight="1" outlineLevel="1">
      <c r="A174" s="82" t="s">
        <v>81</v>
      </c>
      <c r="B174" s="94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5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5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5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5"/>
    </row>
    <row r="175" spans="1:58" s="78" customFormat="1" ht="12" hidden="1" customHeight="1" outlineLevel="1">
      <c r="A175" s="82">
        <v>210</v>
      </c>
      <c r="B175" s="94" t="s">
        <v>214</v>
      </c>
      <c r="C175" s="41">
        <v>0</v>
      </c>
      <c r="D175" s="41">
        <v>0</v>
      </c>
      <c r="E175" s="41">
        <v>956.73</v>
      </c>
      <c r="F175" s="41">
        <v>0</v>
      </c>
      <c r="G175" s="41">
        <v>664.42</v>
      </c>
      <c r="H175" s="41">
        <v>0</v>
      </c>
      <c r="I175" s="41">
        <v>0</v>
      </c>
      <c r="J175" s="41">
        <v>1478.85</v>
      </c>
      <c r="K175" s="41">
        <v>800</v>
      </c>
      <c r="L175" s="41">
        <v>800</v>
      </c>
      <c r="M175" s="41">
        <v>1500</v>
      </c>
      <c r="N175" s="41">
        <v>1500</v>
      </c>
      <c r="O175" s="41">
        <v>12512.5</v>
      </c>
      <c r="P175" s="45"/>
      <c r="Q175" s="41">
        <v>0</v>
      </c>
      <c r="R175" s="41">
        <v>0</v>
      </c>
      <c r="S175" s="41">
        <v>8219.1804545454506</v>
      </c>
      <c r="T175" s="41">
        <v>0</v>
      </c>
      <c r="U175" s="41">
        <v>5707.9718181818198</v>
      </c>
      <c r="V175" s="41">
        <v>0</v>
      </c>
      <c r="W175" s="41">
        <v>0</v>
      </c>
      <c r="X175" s="41">
        <v>12704.6659090909</v>
      </c>
      <c r="Y175" s="41">
        <v>6872.7272727272702</v>
      </c>
      <c r="Z175" s="41">
        <v>6872.7272727272702</v>
      </c>
      <c r="AA175" s="41">
        <v>12886.3636363636</v>
      </c>
      <c r="AB175" s="41">
        <v>12886.3636363636</v>
      </c>
      <c r="AC175" s="41">
        <v>107493.75</v>
      </c>
      <c r="AD175" s="45"/>
      <c r="AE175" s="41">
        <v>0</v>
      </c>
      <c r="AF175" s="41">
        <v>0</v>
      </c>
      <c r="AG175" s="41">
        <v>10931.5100045455</v>
      </c>
      <c r="AH175" s="41">
        <v>0</v>
      </c>
      <c r="AI175" s="41">
        <v>7591.6025181818204</v>
      </c>
      <c r="AJ175" s="41">
        <v>0</v>
      </c>
      <c r="AK175" s="41">
        <v>0</v>
      </c>
      <c r="AL175" s="41">
        <v>16897.205659090901</v>
      </c>
      <c r="AM175" s="41">
        <v>9140.7272727272702</v>
      </c>
      <c r="AN175" s="41">
        <v>9140.7272727272702</v>
      </c>
      <c r="AO175" s="41">
        <v>17138.8636363636</v>
      </c>
      <c r="AP175" s="41">
        <v>17138.8636363636</v>
      </c>
      <c r="AQ175" s="41">
        <v>142966.6875</v>
      </c>
      <c r="AR175" s="45"/>
      <c r="AS175" s="41">
        <v>0</v>
      </c>
      <c r="AT175" s="41">
        <v>0</v>
      </c>
      <c r="AU175" s="41">
        <v>14498.634321818199</v>
      </c>
      <c r="AV175" s="41">
        <v>0</v>
      </c>
      <c r="AW175" s="41">
        <v>10068.862287272699</v>
      </c>
      <c r="AX175" s="41">
        <v>0</v>
      </c>
      <c r="AY175" s="41">
        <v>0</v>
      </c>
      <c r="AZ175" s="41">
        <v>22411.0306636364</v>
      </c>
      <c r="BA175" s="41">
        <v>12123.4909090909</v>
      </c>
      <c r="BB175" s="41">
        <v>12123.4909090909</v>
      </c>
      <c r="BC175" s="41">
        <v>22731.5454545455</v>
      </c>
      <c r="BD175" s="41">
        <v>22731.5454545455</v>
      </c>
      <c r="BE175" s="41">
        <v>189618.97500000001</v>
      </c>
      <c r="BF175" s="45"/>
    </row>
    <row r="176" spans="1:58" s="78" customFormat="1" ht="12" hidden="1" customHeight="1" outlineLevel="1">
      <c r="A176" s="82">
        <v>220</v>
      </c>
      <c r="B176" s="94" t="s">
        <v>215</v>
      </c>
      <c r="C176" s="41">
        <v>465</v>
      </c>
      <c r="D176" s="41">
        <v>465</v>
      </c>
      <c r="E176" s="41">
        <v>465</v>
      </c>
      <c r="F176" s="41">
        <v>465</v>
      </c>
      <c r="G176" s="41">
        <v>465</v>
      </c>
      <c r="H176" s="41">
        <v>465</v>
      </c>
      <c r="I176" s="41">
        <v>0</v>
      </c>
      <c r="J176" s="41">
        <v>343.57942511346403</v>
      </c>
      <c r="K176" s="41">
        <v>529.29803328290495</v>
      </c>
      <c r="L176" s="41">
        <v>529.29803328290495</v>
      </c>
      <c r="M176" s="41">
        <v>529.29803328290495</v>
      </c>
      <c r="N176" s="41">
        <v>529.29803328290495</v>
      </c>
      <c r="O176" s="41">
        <v>5580</v>
      </c>
      <c r="P176" s="45"/>
      <c r="Q176" s="41">
        <v>555.72666666666601</v>
      </c>
      <c r="R176" s="41">
        <v>1111.45333333333</v>
      </c>
      <c r="S176" s="41">
        <v>1111.45333333333</v>
      </c>
      <c r="T176" s="41">
        <v>1111.45333333333</v>
      </c>
      <c r="U176" s="41">
        <v>1111.45333333333</v>
      </c>
      <c r="V176" s="41">
        <v>1111.45333333333</v>
      </c>
      <c r="W176" s="41">
        <v>1111.45333333333</v>
      </c>
      <c r="X176" s="41">
        <v>1111.45333333333</v>
      </c>
      <c r="Y176" s="41">
        <v>1111.45333333333</v>
      </c>
      <c r="Z176" s="41">
        <v>1111.45333333333</v>
      </c>
      <c r="AA176" s="41">
        <v>1111.45333333333</v>
      </c>
      <c r="AB176" s="41">
        <v>1111.45333333333</v>
      </c>
      <c r="AC176" s="41">
        <v>13337.44</v>
      </c>
      <c r="AD176" s="45"/>
      <c r="AE176" s="41">
        <v>553.87448598127401</v>
      </c>
      <c r="AF176" s="41">
        <v>1107.7489719625501</v>
      </c>
      <c r="AG176" s="41">
        <v>1107.7489719625501</v>
      </c>
      <c r="AH176" s="41">
        <v>1107.7489719625501</v>
      </c>
      <c r="AI176" s="41">
        <v>1107.7489719625501</v>
      </c>
      <c r="AJ176" s="41">
        <v>1263.3495401872599</v>
      </c>
      <c r="AK176" s="41">
        <v>1107.7489719625501</v>
      </c>
      <c r="AL176" s="41">
        <v>1107.7489719625501</v>
      </c>
      <c r="AM176" s="41">
        <v>1107.7489719625501</v>
      </c>
      <c r="AN176" s="41">
        <v>1107.7489719625501</v>
      </c>
      <c r="AO176" s="41">
        <v>1107.7489719625501</v>
      </c>
      <c r="AP176" s="41">
        <v>1263.3495401872599</v>
      </c>
      <c r="AQ176" s="41">
        <v>13604.1888</v>
      </c>
      <c r="AR176" s="45"/>
      <c r="AS176" s="41">
        <v>564.16753254214905</v>
      </c>
      <c r="AT176" s="41">
        <v>1128.3350650842999</v>
      </c>
      <c r="AU176" s="41">
        <v>1128.3350650842999</v>
      </c>
      <c r="AV176" s="41">
        <v>1128.3350650842999</v>
      </c>
      <c r="AW176" s="41">
        <v>1128.3350650842999</v>
      </c>
      <c r="AX176" s="41">
        <v>1296.4609625784999</v>
      </c>
      <c r="AY176" s="41">
        <v>1128.3350650842999</v>
      </c>
      <c r="AZ176" s="41">
        <v>1128.3350650842999</v>
      </c>
      <c r="BA176" s="41">
        <v>1128.3350650842999</v>
      </c>
      <c r="BB176" s="41">
        <v>1128.3350650842999</v>
      </c>
      <c r="BC176" s="41">
        <v>1128.3350650842999</v>
      </c>
      <c r="BD176" s="41">
        <v>1296.4609625784999</v>
      </c>
      <c r="BE176" s="41">
        <v>13876.272575999999</v>
      </c>
      <c r="BF176" s="45"/>
    </row>
    <row r="177" spans="1:58" s="78" customFormat="1" ht="12" hidden="1" customHeight="1" outlineLevel="1">
      <c r="A177" s="82">
        <v>230</v>
      </c>
      <c r="B177" s="94" t="s">
        <v>217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3468.0566061523</v>
      </c>
      <c r="K177" s="41">
        <v>872.60779122541601</v>
      </c>
      <c r="L177" s="41">
        <v>872.60779122541601</v>
      </c>
      <c r="M177" s="41">
        <v>872.60779122541601</v>
      </c>
      <c r="N177" s="41">
        <v>872.60779122541601</v>
      </c>
      <c r="O177" s="41">
        <v>7394.7916666666697</v>
      </c>
      <c r="P177" s="45"/>
      <c r="Q177" s="41">
        <v>3952.5</v>
      </c>
      <c r="R177" s="41">
        <v>7905</v>
      </c>
      <c r="S177" s="41">
        <v>7905</v>
      </c>
      <c r="T177" s="41">
        <v>7905</v>
      </c>
      <c r="U177" s="41">
        <v>7905</v>
      </c>
      <c r="V177" s="41">
        <v>7905</v>
      </c>
      <c r="W177" s="41">
        <v>7905</v>
      </c>
      <c r="X177" s="41">
        <v>7905</v>
      </c>
      <c r="Y177" s="41">
        <v>7905</v>
      </c>
      <c r="Z177" s="41">
        <v>7905</v>
      </c>
      <c r="AA177" s="41">
        <v>7905</v>
      </c>
      <c r="AB177" s="41">
        <v>7905</v>
      </c>
      <c r="AC177" s="41">
        <v>94860</v>
      </c>
      <c r="AD177" s="45"/>
      <c r="AE177" s="41">
        <v>5084.6999706337201</v>
      </c>
      <c r="AF177" s="41">
        <v>10169.3999412674</v>
      </c>
      <c r="AG177" s="41">
        <v>10169.3999412674</v>
      </c>
      <c r="AH177" s="41">
        <v>10169.3999412674</v>
      </c>
      <c r="AI177" s="41">
        <v>10169.3999412674</v>
      </c>
      <c r="AJ177" s="41">
        <v>11597.850293662799</v>
      </c>
      <c r="AK177" s="41">
        <v>10169.3999412674</v>
      </c>
      <c r="AL177" s="41">
        <v>10169.3999412674</v>
      </c>
      <c r="AM177" s="41">
        <v>10169.3999412674</v>
      </c>
      <c r="AN177" s="41">
        <v>10169.3999412674</v>
      </c>
      <c r="AO177" s="41">
        <v>10169.3999412674</v>
      </c>
      <c r="AP177" s="41">
        <v>11597.850293662799</v>
      </c>
      <c r="AQ177" s="41">
        <v>124889.7</v>
      </c>
      <c r="AR177" s="45"/>
      <c r="AS177" s="41">
        <v>6354.61068886263</v>
      </c>
      <c r="AT177" s="41">
        <v>12709.2213777253</v>
      </c>
      <c r="AU177" s="41">
        <v>12709.2213777253</v>
      </c>
      <c r="AV177" s="41">
        <v>12709.2213777253</v>
      </c>
      <c r="AW177" s="41">
        <v>12709.2213777253</v>
      </c>
      <c r="AX177" s="41">
        <v>14602.9401113737</v>
      </c>
      <c r="AY177" s="41">
        <v>12709.2213777253</v>
      </c>
      <c r="AZ177" s="41">
        <v>12709.2213777253</v>
      </c>
      <c r="BA177" s="41">
        <v>12709.2213777253</v>
      </c>
      <c r="BB177" s="41">
        <v>12709.2213777253</v>
      </c>
      <c r="BC177" s="41">
        <v>12709.2213777253</v>
      </c>
      <c r="BD177" s="41">
        <v>14602.9401113737</v>
      </c>
      <c r="BE177" s="41">
        <v>156298.09400000001</v>
      </c>
      <c r="BF177" s="45"/>
    </row>
    <row r="178" spans="1:58" s="78" customFormat="1" ht="12" hidden="1" customHeight="1" outlineLevel="1">
      <c r="A178" s="82">
        <v>240</v>
      </c>
      <c r="B178" s="94" t="s">
        <v>219</v>
      </c>
      <c r="C178" s="41">
        <v>108.76</v>
      </c>
      <c r="D178" s="41">
        <v>108.76</v>
      </c>
      <c r="E178" s="41">
        <v>108.76</v>
      </c>
      <c r="F178" s="41">
        <v>108.76</v>
      </c>
      <c r="G178" s="41">
        <v>108.76</v>
      </c>
      <c r="H178" s="41">
        <v>108.76</v>
      </c>
      <c r="I178" s="41">
        <v>0</v>
      </c>
      <c r="J178" s="41">
        <v>283.89833333333399</v>
      </c>
      <c r="K178" s="41">
        <v>235.625</v>
      </c>
      <c r="L178" s="41">
        <v>235.625</v>
      </c>
      <c r="M178" s="41">
        <v>235.625</v>
      </c>
      <c r="N178" s="41">
        <v>235.625</v>
      </c>
      <c r="O178" s="41">
        <v>1996.7708333333301</v>
      </c>
      <c r="P178" s="45"/>
      <c r="Q178" s="41">
        <v>499.71833333333302</v>
      </c>
      <c r="R178" s="41">
        <v>999.43666666666604</v>
      </c>
      <c r="S178" s="41">
        <v>999.43666666666604</v>
      </c>
      <c r="T178" s="41">
        <v>999.43666666666604</v>
      </c>
      <c r="U178" s="41">
        <v>999.43666666666604</v>
      </c>
      <c r="V178" s="41">
        <v>999.43666666666604</v>
      </c>
      <c r="W178" s="41">
        <v>999.43666666666604</v>
      </c>
      <c r="X178" s="41">
        <v>999.43666666666604</v>
      </c>
      <c r="Y178" s="41">
        <v>999.43666666666604</v>
      </c>
      <c r="Z178" s="41">
        <v>999.43666666666604</v>
      </c>
      <c r="AA178" s="41">
        <v>999.43666666666604</v>
      </c>
      <c r="AB178" s="41">
        <v>999.43666666666604</v>
      </c>
      <c r="AC178" s="41">
        <v>11993.24</v>
      </c>
      <c r="AD178" s="45"/>
      <c r="AE178" s="41">
        <v>619.36895000000004</v>
      </c>
      <c r="AF178" s="41">
        <v>1238.7379000000001</v>
      </c>
      <c r="AG178" s="41">
        <v>1238.7379000000001</v>
      </c>
      <c r="AH178" s="41">
        <v>1238.7379000000001</v>
      </c>
      <c r="AI178" s="41">
        <v>1238.7379000000001</v>
      </c>
      <c r="AJ178" s="41">
        <v>1412.7379000000001</v>
      </c>
      <c r="AK178" s="41">
        <v>1238.7379000000001</v>
      </c>
      <c r="AL178" s="41">
        <v>1238.7379000000001</v>
      </c>
      <c r="AM178" s="41">
        <v>1238.7379000000001</v>
      </c>
      <c r="AN178" s="41">
        <v>1238.7379000000001</v>
      </c>
      <c r="AO178" s="41">
        <v>1238.7379000000001</v>
      </c>
      <c r="AP178" s="41">
        <v>1412.7379000000001</v>
      </c>
      <c r="AQ178" s="41">
        <v>15212.854799999999</v>
      </c>
      <c r="AR178" s="45"/>
      <c r="AS178" s="41">
        <v>744.44549566666603</v>
      </c>
      <c r="AT178" s="41">
        <v>1488.89099133333</v>
      </c>
      <c r="AU178" s="41">
        <v>1488.89099133333</v>
      </c>
      <c r="AV178" s="41">
        <v>1488.89099133333</v>
      </c>
      <c r="AW178" s="41">
        <v>1488.89099133333</v>
      </c>
      <c r="AX178" s="41">
        <v>1710.7409913333299</v>
      </c>
      <c r="AY178" s="41">
        <v>1488.89099133333</v>
      </c>
      <c r="AZ178" s="41">
        <v>1488.89099133333</v>
      </c>
      <c r="BA178" s="41">
        <v>1488.89099133333</v>
      </c>
      <c r="BB178" s="41">
        <v>1488.89099133333</v>
      </c>
      <c r="BC178" s="41">
        <v>1488.89099133333</v>
      </c>
      <c r="BD178" s="41">
        <v>1710.7409913333299</v>
      </c>
      <c r="BE178" s="41">
        <v>18310.391896000001</v>
      </c>
      <c r="BF178" s="45"/>
    </row>
    <row r="179" spans="1:58" s="78" customFormat="1" ht="12" hidden="1" customHeight="1" outlineLevel="1">
      <c r="A179" s="82">
        <v>260</v>
      </c>
      <c r="B179" s="94" t="s">
        <v>221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3298.4055555555501</v>
      </c>
      <c r="K179" s="41">
        <v>412.30069444444399</v>
      </c>
      <c r="L179" s="41">
        <v>412.30069444444399</v>
      </c>
      <c r="M179" s="41">
        <v>412.30069444444399</v>
      </c>
      <c r="N179" s="41">
        <v>412.30069444444399</v>
      </c>
      <c r="O179" s="41">
        <v>4947.6083333333299</v>
      </c>
      <c r="P179" s="45"/>
      <c r="Q179" s="41">
        <v>48.585599999999999</v>
      </c>
      <c r="R179" s="41">
        <v>48.585599999999999</v>
      </c>
      <c r="S179" s="41">
        <v>48.585599999999999</v>
      </c>
      <c r="T179" s="41">
        <v>48.585599999999999</v>
      </c>
      <c r="U179" s="41">
        <v>48.585599999999999</v>
      </c>
      <c r="V179" s="41">
        <v>48.585599999999999</v>
      </c>
      <c r="W179" s="41">
        <v>48.585599999999999</v>
      </c>
      <c r="X179" s="41">
        <v>48.585599999999999</v>
      </c>
      <c r="Y179" s="41">
        <v>48.585599999999999</v>
      </c>
      <c r="Z179" s="41">
        <v>48.585599999999999</v>
      </c>
      <c r="AA179" s="41">
        <v>48.585599999999999</v>
      </c>
      <c r="AB179" s="41">
        <v>48.585599999999999</v>
      </c>
      <c r="AC179" s="41">
        <v>583.02719999999999</v>
      </c>
      <c r="AD179" s="45"/>
      <c r="AE179" s="41">
        <v>2302.4035199999998</v>
      </c>
      <c r="AF179" s="41">
        <v>2302.4035199999998</v>
      </c>
      <c r="AG179" s="41">
        <v>2302.4035199999998</v>
      </c>
      <c r="AH179" s="41">
        <v>2302.4035199999998</v>
      </c>
      <c r="AI179" s="41">
        <v>2302.4035199999998</v>
      </c>
      <c r="AJ179" s="41">
        <v>2302.4035199999998</v>
      </c>
      <c r="AK179" s="41">
        <v>2302.4035199999998</v>
      </c>
      <c r="AL179" s="41">
        <v>2302.4035199999998</v>
      </c>
      <c r="AM179" s="41">
        <v>2302.4035199999998</v>
      </c>
      <c r="AN179" s="41">
        <v>2302.4035199999998</v>
      </c>
      <c r="AO179" s="41">
        <v>2302.4035199999998</v>
      </c>
      <c r="AP179" s="41">
        <v>2302.4035199999998</v>
      </c>
      <c r="AQ179" s="41">
        <v>27628.842240000002</v>
      </c>
      <c r="AR179" s="45"/>
      <c r="AS179" s="41">
        <v>2779.7581903999999</v>
      </c>
      <c r="AT179" s="41">
        <v>2779.7581903999999</v>
      </c>
      <c r="AU179" s="41">
        <v>2779.7581903999999</v>
      </c>
      <c r="AV179" s="41">
        <v>2779.7581903999999</v>
      </c>
      <c r="AW179" s="41">
        <v>2779.7581903999999</v>
      </c>
      <c r="AX179" s="41">
        <v>2779.7581903999999</v>
      </c>
      <c r="AY179" s="41">
        <v>2779.7581903999999</v>
      </c>
      <c r="AZ179" s="41">
        <v>2779.7581903999999</v>
      </c>
      <c r="BA179" s="41">
        <v>2779.7581903999999</v>
      </c>
      <c r="BB179" s="41">
        <v>2779.7581903999999</v>
      </c>
      <c r="BC179" s="41">
        <v>2779.7581903999999</v>
      </c>
      <c r="BD179" s="41">
        <v>2779.7581903999999</v>
      </c>
      <c r="BE179" s="41">
        <v>33357.098284799999</v>
      </c>
      <c r="BF179" s="45"/>
    </row>
    <row r="180" spans="1:58" s="78" customFormat="1" ht="12" hidden="1" customHeight="1" outlineLevel="1">
      <c r="A180" s="82">
        <v>270</v>
      </c>
      <c r="B180" s="94" t="s">
        <v>223</v>
      </c>
      <c r="C180" s="41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493.879166666667</v>
      </c>
      <c r="P180" s="45"/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3530.0880000000002</v>
      </c>
      <c r="AD180" s="45"/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4528.1697599999998</v>
      </c>
      <c r="AR180" s="45"/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0</v>
      </c>
      <c r="BA180" s="41">
        <v>0</v>
      </c>
      <c r="BB180" s="41">
        <v>0</v>
      </c>
      <c r="BC180" s="41">
        <v>0</v>
      </c>
      <c r="BD180" s="41">
        <v>0</v>
      </c>
      <c r="BE180" s="41">
        <v>5479.8971552000003</v>
      </c>
      <c r="BF180" s="45"/>
    </row>
    <row r="181" spans="1:58" s="78" customFormat="1" ht="12" hidden="1" customHeight="1" outlineLevel="1">
      <c r="A181" s="82">
        <v>200</v>
      </c>
      <c r="B181" s="94" t="s">
        <v>224</v>
      </c>
      <c r="C181" s="41">
        <v>0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/>
      <c r="P181" s="45"/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0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0</v>
      </c>
      <c r="AC181" s="41"/>
      <c r="AD181" s="45"/>
      <c r="AE181" s="41">
        <v>0</v>
      </c>
      <c r="AF181" s="41">
        <v>0</v>
      </c>
      <c r="AG181" s="41">
        <v>0</v>
      </c>
      <c r="AH181" s="41">
        <v>0</v>
      </c>
      <c r="AI181" s="41">
        <v>0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/>
      <c r="AR181" s="45"/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0</v>
      </c>
      <c r="BC181" s="41">
        <v>0</v>
      </c>
      <c r="BD181" s="41">
        <v>0</v>
      </c>
      <c r="BE181" s="41"/>
      <c r="BF181" s="45"/>
    </row>
    <row r="182" spans="1:58" s="78" customFormat="1" ht="12" hidden="1" customHeight="1" outlineLevel="1">
      <c r="A182" s="82">
        <v>230.1</v>
      </c>
      <c r="B182" s="94" t="s">
        <v>225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5"/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5"/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  <c r="AR182" s="45"/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0</v>
      </c>
      <c r="BF182" s="45"/>
    </row>
    <row r="183" spans="1:58" s="78" customFormat="1" ht="12" hidden="1" customHeight="1" outlineLevel="1">
      <c r="A183" s="82">
        <v>250</v>
      </c>
      <c r="B183" s="94" t="s">
        <v>226</v>
      </c>
      <c r="C183" s="41">
        <v>0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5"/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5"/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  <c r="AR183" s="45"/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0</v>
      </c>
      <c r="BC183" s="41">
        <v>0</v>
      </c>
      <c r="BD183" s="41">
        <v>0</v>
      </c>
      <c r="BE183" s="41">
        <v>0</v>
      </c>
      <c r="BF183" s="45"/>
    </row>
    <row r="184" spans="1:58" s="78" customFormat="1" ht="12" hidden="1" customHeight="1" outlineLevel="1">
      <c r="A184" s="82">
        <v>280</v>
      </c>
      <c r="B184" s="94" t="s">
        <v>227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5"/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5"/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5"/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0</v>
      </c>
      <c r="BD184" s="41">
        <v>0</v>
      </c>
      <c r="BE184" s="41">
        <v>0</v>
      </c>
      <c r="BF184" s="45"/>
    </row>
    <row r="185" spans="1:58" s="78" customFormat="1" ht="12" hidden="1" customHeight="1" outlineLevel="1">
      <c r="A185" s="82">
        <v>290</v>
      </c>
      <c r="B185" s="94" t="s">
        <v>228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5"/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5"/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5"/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5"/>
    </row>
    <row r="186" spans="1:58" ht="12" hidden="1" customHeight="1" outlineLevel="1">
      <c r="A186" s="82"/>
      <c r="B186" s="94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5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5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5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5"/>
    </row>
    <row r="187" spans="1:58" ht="12" customHeight="1" collapsed="1">
      <c r="A187" s="23"/>
      <c r="B187" s="94" t="s">
        <v>37</v>
      </c>
      <c r="C187" s="4">
        <f t="shared" ref="C187:O187" si="126">SUM(C174:C186)</f>
        <v>573.76</v>
      </c>
      <c r="D187" s="4">
        <f t="shared" si="126"/>
        <v>573.76</v>
      </c>
      <c r="E187" s="4">
        <f t="shared" si="126"/>
        <v>1530.49</v>
      </c>
      <c r="F187" s="4">
        <f t="shared" si="126"/>
        <v>573.76</v>
      </c>
      <c r="G187" s="4">
        <f t="shared" si="126"/>
        <v>1238.18</v>
      </c>
      <c r="H187" s="4">
        <f t="shared" si="126"/>
        <v>573.76</v>
      </c>
      <c r="I187" s="4">
        <f t="shared" si="126"/>
        <v>0</v>
      </c>
      <c r="J187" s="4">
        <f t="shared" si="126"/>
        <v>8872.7899201546479</v>
      </c>
      <c r="K187" s="4">
        <f t="shared" si="126"/>
        <v>2849.8315189527652</v>
      </c>
      <c r="L187" s="4">
        <f t="shared" si="126"/>
        <v>2849.8315189527652</v>
      </c>
      <c r="M187" s="4">
        <f t="shared" si="126"/>
        <v>3549.8315189527652</v>
      </c>
      <c r="N187" s="4">
        <f t="shared" si="126"/>
        <v>3549.8315189527652</v>
      </c>
      <c r="O187" s="4">
        <f t="shared" si="126"/>
        <v>32925.549999999996</v>
      </c>
      <c r="P187" s="45">
        <f>O187-SUM(C187:N187)</f>
        <v>6189.7240040342913</v>
      </c>
      <c r="Q187" s="4">
        <f t="shared" ref="Q187:AC187" si="127">SUM(Q174:Q186)</f>
        <v>5056.5305999999991</v>
      </c>
      <c r="R187" s="4">
        <f t="shared" si="127"/>
        <v>10064.475599999996</v>
      </c>
      <c r="S187" s="4">
        <f t="shared" si="127"/>
        <v>18283.656054545445</v>
      </c>
      <c r="T187" s="4">
        <f t="shared" si="127"/>
        <v>10064.475599999996</v>
      </c>
      <c r="U187" s="4">
        <f t="shared" si="127"/>
        <v>15772.447418181817</v>
      </c>
      <c r="V187" s="4">
        <f t="shared" si="127"/>
        <v>10064.475599999996</v>
      </c>
      <c r="W187" s="4">
        <f t="shared" si="127"/>
        <v>10064.475599999996</v>
      </c>
      <c r="X187" s="4">
        <f t="shared" si="127"/>
        <v>22769.141509090892</v>
      </c>
      <c r="Y187" s="4">
        <f t="shared" si="127"/>
        <v>16937.202872727263</v>
      </c>
      <c r="Z187" s="4">
        <f t="shared" si="127"/>
        <v>16937.202872727263</v>
      </c>
      <c r="AA187" s="4">
        <f t="shared" si="127"/>
        <v>22950.83923636359</v>
      </c>
      <c r="AB187" s="4">
        <f t="shared" si="127"/>
        <v>22950.83923636359</v>
      </c>
      <c r="AC187" s="4">
        <f t="shared" si="127"/>
        <v>231797.54519999999</v>
      </c>
      <c r="AD187" s="45">
        <f>AC187-SUM(Q187:AB187)</f>
        <v>49881.783000000141</v>
      </c>
      <c r="AE187" s="4">
        <f t="shared" ref="AE187:AQ187" si="128">SUM(AE174:AE186)</f>
        <v>8560.346926614995</v>
      </c>
      <c r="AF187" s="4">
        <f t="shared" si="128"/>
        <v>14818.29033322995</v>
      </c>
      <c r="AG187" s="4">
        <f t="shared" si="128"/>
        <v>25749.80033777545</v>
      </c>
      <c r="AH187" s="4">
        <f t="shared" si="128"/>
        <v>14818.29033322995</v>
      </c>
      <c r="AI187" s="4">
        <f t="shared" si="128"/>
        <v>22409.892851411772</v>
      </c>
      <c r="AJ187" s="4">
        <f t="shared" si="128"/>
        <v>16576.34125385006</v>
      </c>
      <c r="AK187" s="4">
        <f t="shared" si="128"/>
        <v>14818.29033322995</v>
      </c>
      <c r="AL187" s="4">
        <f t="shared" si="128"/>
        <v>31715.495992320852</v>
      </c>
      <c r="AM187" s="4">
        <f t="shared" si="128"/>
        <v>23959.017605957219</v>
      </c>
      <c r="AN187" s="4">
        <f t="shared" si="128"/>
        <v>23959.017605957219</v>
      </c>
      <c r="AO187" s="4">
        <f t="shared" si="128"/>
        <v>31957.15396959355</v>
      </c>
      <c r="AP187" s="4">
        <f t="shared" si="128"/>
        <v>33715.204890213659</v>
      </c>
      <c r="AQ187" s="4">
        <f t="shared" si="128"/>
        <v>328830.44310000003</v>
      </c>
      <c r="AR187" s="45">
        <f>AQ187-SUM(AE187:AP187)</f>
        <v>65773.300666615425</v>
      </c>
      <c r="AS187" s="4">
        <f t="shared" ref="AS187:BE187" si="129">SUM(AS174:AS186)</f>
        <v>10442.981907471445</v>
      </c>
      <c r="AT187" s="4">
        <f t="shared" si="129"/>
        <v>18106.20562454293</v>
      </c>
      <c r="AU187" s="4">
        <f t="shared" si="129"/>
        <v>32604.839946361128</v>
      </c>
      <c r="AV187" s="4">
        <f t="shared" si="129"/>
        <v>18106.20562454293</v>
      </c>
      <c r="AW187" s="4">
        <f t="shared" si="129"/>
        <v>28175.067911815629</v>
      </c>
      <c r="AX187" s="4">
        <f t="shared" si="129"/>
        <v>20389.90025568553</v>
      </c>
      <c r="AY187" s="4">
        <f t="shared" si="129"/>
        <v>18106.20562454293</v>
      </c>
      <c r="AZ187" s="4">
        <f t="shared" si="129"/>
        <v>40517.236288179323</v>
      </c>
      <c r="BA187" s="4">
        <f t="shared" si="129"/>
        <v>30229.696533633833</v>
      </c>
      <c r="BB187" s="4">
        <f t="shared" si="129"/>
        <v>30229.696533633833</v>
      </c>
      <c r="BC187" s="4">
        <f t="shared" si="129"/>
        <v>40837.751079088426</v>
      </c>
      <c r="BD187" s="4">
        <f t="shared" si="129"/>
        <v>43121.445710231041</v>
      </c>
      <c r="BE187" s="4">
        <f t="shared" si="129"/>
        <v>416940.72891200002</v>
      </c>
      <c r="BF187" s="45">
        <f>BE187-SUM(AS187:BD187)</f>
        <v>86073.495872271073</v>
      </c>
    </row>
    <row r="188" spans="1:58" ht="12" hidden="1" customHeight="1" outlineLevel="1">
      <c r="A188" s="23"/>
      <c r="B188" s="94" t="s">
        <v>81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79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79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79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79"/>
    </row>
    <row r="189" spans="1:58" ht="12" hidden="1" customHeight="1" outlineLevel="1">
      <c r="A189" s="23" t="s">
        <v>38</v>
      </c>
      <c r="B189" s="9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79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79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79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79"/>
    </row>
    <row r="190" spans="1:58" ht="12" hidden="1" customHeight="1" outlineLevel="1">
      <c r="A190" s="82" t="s">
        <v>81</v>
      </c>
      <c r="B190" s="8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79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79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79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79"/>
    </row>
    <row r="191" spans="1:58" s="78" customFormat="1" ht="12" hidden="1" customHeight="1" outlineLevel="1">
      <c r="A191" s="82">
        <v>300</v>
      </c>
      <c r="B191" s="81" t="s">
        <v>38</v>
      </c>
      <c r="C191" s="41">
        <v>0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79"/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79"/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79"/>
      <c r="AS191" s="41">
        <v>0</v>
      </c>
      <c r="AT191" s="41">
        <v>0</v>
      </c>
      <c r="AU191" s="41">
        <v>0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0</v>
      </c>
      <c r="BE191" s="41">
        <v>0</v>
      </c>
      <c r="BF191" s="79"/>
    </row>
    <row r="192" spans="1:58" s="78" customFormat="1" ht="12" hidden="1" customHeight="1" outlineLevel="1">
      <c r="A192" s="82">
        <v>310</v>
      </c>
      <c r="B192" s="81" t="s">
        <v>230</v>
      </c>
      <c r="C192" s="41">
        <v>74.099999999999994</v>
      </c>
      <c r="D192" s="41">
        <v>74.099999999999994</v>
      </c>
      <c r="E192" s="41">
        <v>260.42</v>
      </c>
      <c r="F192" s="41">
        <v>3574.1</v>
      </c>
      <c r="G192" s="41">
        <v>321.60000000000002</v>
      </c>
      <c r="H192" s="41">
        <v>79.349999999999994</v>
      </c>
      <c r="I192" s="41">
        <v>799.7</v>
      </c>
      <c r="J192" s="41">
        <v>500.5</v>
      </c>
      <c r="K192" s="41">
        <v>500.5</v>
      </c>
      <c r="L192" s="41">
        <v>500.5</v>
      </c>
      <c r="M192" s="41">
        <v>500.5</v>
      </c>
      <c r="N192" s="41">
        <v>500.5</v>
      </c>
      <c r="O192" s="41">
        <v>6006</v>
      </c>
      <c r="P192" s="79"/>
      <c r="Q192" s="41">
        <v>0</v>
      </c>
      <c r="R192" s="41">
        <v>1201.67333333333</v>
      </c>
      <c r="S192" s="41">
        <v>1201.67333333333</v>
      </c>
      <c r="T192" s="41">
        <v>1201.67333333333</v>
      </c>
      <c r="U192" s="41">
        <v>1201.67333333333</v>
      </c>
      <c r="V192" s="41">
        <v>1201.67333333333</v>
      </c>
      <c r="W192" s="41">
        <v>1201.67333333333</v>
      </c>
      <c r="X192" s="41">
        <v>1201.67333333333</v>
      </c>
      <c r="Y192" s="41">
        <v>1201.67333333333</v>
      </c>
      <c r="Z192" s="41">
        <v>1201.67333333333</v>
      </c>
      <c r="AA192" s="41">
        <v>1201.67333333333</v>
      </c>
      <c r="AB192" s="41">
        <v>1201.67333333333</v>
      </c>
      <c r="AC192" s="41">
        <v>14420.08</v>
      </c>
      <c r="AD192" s="79"/>
      <c r="AE192" s="41">
        <v>0</v>
      </c>
      <c r="AF192" s="41">
        <v>1415.0119999999999</v>
      </c>
      <c r="AG192" s="41">
        <v>1415.0119999999999</v>
      </c>
      <c r="AH192" s="41">
        <v>1415.0119999999999</v>
      </c>
      <c r="AI192" s="41">
        <v>1415.0119999999999</v>
      </c>
      <c r="AJ192" s="41">
        <v>1415.0119999999999</v>
      </c>
      <c r="AK192" s="41">
        <v>1415.0119999999999</v>
      </c>
      <c r="AL192" s="41">
        <v>1415.0119999999999</v>
      </c>
      <c r="AM192" s="41">
        <v>1415.0119999999999</v>
      </c>
      <c r="AN192" s="41">
        <v>1415.0119999999999</v>
      </c>
      <c r="AO192" s="41">
        <v>1415.0119999999999</v>
      </c>
      <c r="AP192" s="41">
        <v>1415.0119999999999</v>
      </c>
      <c r="AQ192" s="41">
        <v>16980.144</v>
      </c>
      <c r="AR192" s="79"/>
      <c r="AS192" s="41">
        <v>0</v>
      </c>
      <c r="AT192" s="41">
        <v>1728.3983129999999</v>
      </c>
      <c r="AU192" s="41">
        <v>1728.3983129999999</v>
      </c>
      <c r="AV192" s="41">
        <v>1728.3983129999999</v>
      </c>
      <c r="AW192" s="41">
        <v>1728.3983129999999</v>
      </c>
      <c r="AX192" s="41">
        <v>1728.3983129999999</v>
      </c>
      <c r="AY192" s="41">
        <v>1728.3983129999999</v>
      </c>
      <c r="AZ192" s="41">
        <v>1728.3983129999999</v>
      </c>
      <c r="BA192" s="41">
        <v>1728.3983129999999</v>
      </c>
      <c r="BB192" s="41">
        <v>1728.3983129999999</v>
      </c>
      <c r="BC192" s="41">
        <v>1728.3983129999999</v>
      </c>
      <c r="BD192" s="41">
        <v>1728.3983129999999</v>
      </c>
      <c r="BE192" s="41">
        <v>20740.779756</v>
      </c>
      <c r="BF192" s="79"/>
    </row>
    <row r="193" spans="1:58" s="78" customFormat="1" ht="12" hidden="1" customHeight="1" outlineLevel="1">
      <c r="A193" s="82">
        <v>320</v>
      </c>
      <c r="B193" s="81" t="s">
        <v>232</v>
      </c>
      <c r="C193" s="41">
        <v>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145.833333333333</v>
      </c>
      <c r="K193" s="41">
        <v>20.8333333333333</v>
      </c>
      <c r="L193" s="41">
        <v>20.8333333333333</v>
      </c>
      <c r="M193" s="41">
        <v>20.8333333333333</v>
      </c>
      <c r="N193" s="41">
        <v>20.8333333333333</v>
      </c>
      <c r="O193" s="41">
        <v>250</v>
      </c>
      <c r="P193" s="79"/>
      <c r="Q193" s="41">
        <v>0</v>
      </c>
      <c r="R193" s="41">
        <v>0</v>
      </c>
      <c r="S193" s="41">
        <v>0</v>
      </c>
      <c r="T193" s="41">
        <v>0</v>
      </c>
      <c r="U193" s="41">
        <v>7640</v>
      </c>
      <c r="V193" s="41">
        <v>7640</v>
      </c>
      <c r="W193" s="41">
        <v>7640</v>
      </c>
      <c r="X193" s="41">
        <v>7640</v>
      </c>
      <c r="Y193" s="41">
        <v>7640</v>
      </c>
      <c r="Z193" s="41">
        <v>7640</v>
      </c>
      <c r="AA193" s="41">
        <v>7640</v>
      </c>
      <c r="AB193" s="41">
        <v>7640</v>
      </c>
      <c r="AC193" s="41">
        <v>76400</v>
      </c>
      <c r="AD193" s="79"/>
      <c r="AE193" s="41">
        <v>0</v>
      </c>
      <c r="AF193" s="41">
        <v>0</v>
      </c>
      <c r="AG193" s="41">
        <v>0</v>
      </c>
      <c r="AH193" s="41">
        <v>0</v>
      </c>
      <c r="AI193" s="41">
        <v>7548</v>
      </c>
      <c r="AJ193" s="41">
        <v>7548</v>
      </c>
      <c r="AK193" s="41">
        <v>7548</v>
      </c>
      <c r="AL193" s="41">
        <v>7548</v>
      </c>
      <c r="AM193" s="41">
        <v>7548</v>
      </c>
      <c r="AN193" s="41">
        <v>7548</v>
      </c>
      <c r="AO193" s="41">
        <v>7548</v>
      </c>
      <c r="AP193" s="41">
        <v>7548</v>
      </c>
      <c r="AQ193" s="41">
        <v>75480</v>
      </c>
      <c r="AR193" s="79"/>
      <c r="AS193" s="41">
        <v>0</v>
      </c>
      <c r="AT193" s="41">
        <v>0</v>
      </c>
      <c r="AU193" s="41">
        <v>0</v>
      </c>
      <c r="AV193" s="41">
        <v>0</v>
      </c>
      <c r="AW193" s="41">
        <v>9779.76</v>
      </c>
      <c r="AX193" s="41">
        <v>9779.76</v>
      </c>
      <c r="AY193" s="41">
        <v>9779.76</v>
      </c>
      <c r="AZ193" s="41">
        <v>9779.76</v>
      </c>
      <c r="BA193" s="41">
        <v>9779.76</v>
      </c>
      <c r="BB193" s="41">
        <v>9779.76</v>
      </c>
      <c r="BC193" s="41">
        <v>9779.76</v>
      </c>
      <c r="BD193" s="41">
        <v>9779.76</v>
      </c>
      <c r="BE193" s="41">
        <v>97797.6</v>
      </c>
      <c r="BF193" s="79"/>
    </row>
    <row r="194" spans="1:58" s="78" customFormat="1" ht="12" hidden="1" customHeight="1" outlineLevel="1">
      <c r="A194" s="82">
        <v>330</v>
      </c>
      <c r="B194" s="81" t="s">
        <v>234</v>
      </c>
      <c r="C194" s="41">
        <v>0</v>
      </c>
      <c r="D194" s="41">
        <v>0</v>
      </c>
      <c r="E194" s="41">
        <v>0</v>
      </c>
      <c r="F194" s="41">
        <v>0</v>
      </c>
      <c r="G194" s="41">
        <v>808.98</v>
      </c>
      <c r="H194" s="41">
        <v>950</v>
      </c>
      <c r="I194" s="41">
        <v>0</v>
      </c>
      <c r="J194" s="41">
        <v>1236.02</v>
      </c>
      <c r="K194" s="41">
        <v>0</v>
      </c>
      <c r="L194" s="41">
        <v>0</v>
      </c>
      <c r="M194" s="41">
        <v>0</v>
      </c>
      <c r="N194" s="41">
        <v>0</v>
      </c>
      <c r="O194" s="41">
        <v>2995</v>
      </c>
      <c r="P194" s="79"/>
      <c r="Q194" s="41">
        <v>0</v>
      </c>
      <c r="R194" s="41">
        <v>0</v>
      </c>
      <c r="S194" s="41">
        <v>6000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6000</v>
      </c>
      <c r="AD194" s="79"/>
      <c r="AE194" s="41">
        <v>0</v>
      </c>
      <c r="AF194" s="41">
        <v>0</v>
      </c>
      <c r="AG194" s="41">
        <v>6000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6000</v>
      </c>
      <c r="AR194" s="79"/>
      <c r="AS194" s="41">
        <v>0</v>
      </c>
      <c r="AT194" s="41">
        <v>0</v>
      </c>
      <c r="AU194" s="41">
        <v>6000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6000</v>
      </c>
      <c r="BF194" s="79"/>
    </row>
    <row r="195" spans="1:58" s="78" customFormat="1" ht="12" hidden="1" customHeight="1" outlineLevel="1">
      <c r="A195" s="82">
        <v>331</v>
      </c>
      <c r="B195" s="81" t="s">
        <v>236</v>
      </c>
      <c r="C195" s="41">
        <v>0</v>
      </c>
      <c r="D195" s="41">
        <v>0</v>
      </c>
      <c r="E195" s="41">
        <v>3990</v>
      </c>
      <c r="F195" s="41">
        <v>0</v>
      </c>
      <c r="G195" s="41">
        <v>0</v>
      </c>
      <c r="H195" s="41">
        <v>0</v>
      </c>
      <c r="I195" s="41">
        <v>0</v>
      </c>
      <c r="J195" s="41">
        <v>552.9</v>
      </c>
      <c r="K195" s="41">
        <v>552.9</v>
      </c>
      <c r="L195" s="41">
        <v>552.9</v>
      </c>
      <c r="M195" s="41">
        <v>552.9</v>
      </c>
      <c r="N195" s="41">
        <v>552.9</v>
      </c>
      <c r="O195" s="41">
        <v>7505</v>
      </c>
      <c r="P195" s="79"/>
      <c r="Q195" s="41">
        <v>0</v>
      </c>
      <c r="R195" s="41">
        <v>0</v>
      </c>
      <c r="S195" s="41">
        <v>0</v>
      </c>
      <c r="T195" s="41">
        <v>87.5</v>
      </c>
      <c r="U195" s="41">
        <v>87.5</v>
      </c>
      <c r="V195" s="41">
        <v>87.5</v>
      </c>
      <c r="W195" s="41">
        <v>87.5</v>
      </c>
      <c r="X195" s="41">
        <v>87.5</v>
      </c>
      <c r="Y195" s="41">
        <v>87.5</v>
      </c>
      <c r="Z195" s="41">
        <v>87.5</v>
      </c>
      <c r="AA195" s="41">
        <v>87.5</v>
      </c>
      <c r="AB195" s="41">
        <v>87.5</v>
      </c>
      <c r="AC195" s="41">
        <v>875</v>
      </c>
      <c r="AD195" s="79"/>
      <c r="AE195" s="41">
        <v>0</v>
      </c>
      <c r="AF195" s="41">
        <v>0</v>
      </c>
      <c r="AG195" s="41">
        <v>0</v>
      </c>
      <c r="AH195" s="41">
        <v>89.25</v>
      </c>
      <c r="AI195" s="41">
        <v>89.25</v>
      </c>
      <c r="AJ195" s="41">
        <v>89.25</v>
      </c>
      <c r="AK195" s="41">
        <v>89.25</v>
      </c>
      <c r="AL195" s="41">
        <v>89.25</v>
      </c>
      <c r="AM195" s="41">
        <v>89.25</v>
      </c>
      <c r="AN195" s="41">
        <v>89.25</v>
      </c>
      <c r="AO195" s="41">
        <v>89.25</v>
      </c>
      <c r="AP195" s="41">
        <v>89.25</v>
      </c>
      <c r="AQ195" s="41">
        <v>892.5</v>
      </c>
      <c r="AR195" s="79"/>
      <c r="AS195" s="41">
        <v>0</v>
      </c>
      <c r="AT195" s="41">
        <v>0</v>
      </c>
      <c r="AU195" s="41">
        <v>0</v>
      </c>
      <c r="AV195" s="41">
        <v>91.034999999999997</v>
      </c>
      <c r="AW195" s="41">
        <v>91.034999999999997</v>
      </c>
      <c r="AX195" s="41">
        <v>91.034999999999997</v>
      </c>
      <c r="AY195" s="41">
        <v>91.034999999999997</v>
      </c>
      <c r="AZ195" s="41">
        <v>91.034999999999997</v>
      </c>
      <c r="BA195" s="41">
        <v>91.034999999999997</v>
      </c>
      <c r="BB195" s="41">
        <v>91.034999999999997</v>
      </c>
      <c r="BC195" s="41">
        <v>91.034999999999997</v>
      </c>
      <c r="BD195" s="41">
        <v>91.034999999999997</v>
      </c>
      <c r="BE195" s="41">
        <v>910.35</v>
      </c>
      <c r="BF195" s="79"/>
    </row>
    <row r="196" spans="1:58" s="78" customFormat="1" ht="12" hidden="1" customHeight="1" outlineLevel="1">
      <c r="A196" s="82">
        <v>332</v>
      </c>
      <c r="B196" s="81" t="s">
        <v>237</v>
      </c>
      <c r="C196" s="41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79"/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79"/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  <c r="AR196" s="79"/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0</v>
      </c>
      <c r="BD196" s="41">
        <v>0</v>
      </c>
      <c r="BE196" s="41">
        <v>0</v>
      </c>
      <c r="BF196" s="79"/>
    </row>
    <row r="197" spans="1:58" s="78" customFormat="1" ht="12" hidden="1" customHeight="1" outlineLevel="1">
      <c r="A197" s="82">
        <v>333</v>
      </c>
      <c r="B197" s="81" t="s">
        <v>238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79"/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79"/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79"/>
      <c r="AS197" s="41">
        <v>0</v>
      </c>
      <c r="AT197" s="41">
        <v>0</v>
      </c>
      <c r="AU197" s="41">
        <v>0</v>
      </c>
      <c r="AV197" s="41">
        <v>0</v>
      </c>
      <c r="AW197" s="41">
        <v>0</v>
      </c>
      <c r="AX197" s="41">
        <v>0</v>
      </c>
      <c r="AY197" s="41">
        <v>0</v>
      </c>
      <c r="AZ197" s="41">
        <v>0</v>
      </c>
      <c r="BA197" s="41">
        <v>0</v>
      </c>
      <c r="BB197" s="41">
        <v>0</v>
      </c>
      <c r="BC197" s="41">
        <v>0</v>
      </c>
      <c r="BD197" s="41">
        <v>0</v>
      </c>
      <c r="BE197" s="41">
        <v>0</v>
      </c>
      <c r="BF197" s="79"/>
    </row>
    <row r="198" spans="1:58" s="78" customFormat="1" ht="12" hidden="1" customHeight="1" outlineLevel="1">
      <c r="A198" s="82">
        <v>334</v>
      </c>
      <c r="B198" s="81" t="s">
        <v>239</v>
      </c>
      <c r="C198" s="41">
        <v>0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79"/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79"/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79"/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0</v>
      </c>
      <c r="BC198" s="41">
        <v>0</v>
      </c>
      <c r="BD198" s="41">
        <v>0</v>
      </c>
      <c r="BE198" s="41">
        <v>0</v>
      </c>
      <c r="BF198" s="79"/>
    </row>
    <row r="199" spans="1:58" s="78" customFormat="1" ht="12" hidden="1" customHeight="1" outlineLevel="1">
      <c r="A199" s="82">
        <v>335</v>
      </c>
      <c r="B199" s="81" t="s">
        <v>240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79"/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79"/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79"/>
      <c r="AS199" s="41">
        <v>0</v>
      </c>
      <c r="AT199" s="41">
        <v>0</v>
      </c>
      <c r="AU199" s="41">
        <v>0</v>
      </c>
      <c r="AV199" s="41">
        <v>0</v>
      </c>
      <c r="AW199" s="41">
        <v>0</v>
      </c>
      <c r="AX199" s="41">
        <v>0</v>
      </c>
      <c r="AY199" s="41">
        <v>0</v>
      </c>
      <c r="AZ199" s="41">
        <v>0</v>
      </c>
      <c r="BA199" s="41">
        <v>0</v>
      </c>
      <c r="BB199" s="41">
        <v>0</v>
      </c>
      <c r="BC199" s="41">
        <v>0</v>
      </c>
      <c r="BD199" s="41">
        <v>0</v>
      </c>
      <c r="BE199" s="41">
        <v>0</v>
      </c>
      <c r="BF199" s="79"/>
    </row>
    <row r="200" spans="1:58" s="78" customFormat="1" ht="12" hidden="1" customHeight="1" outlineLevel="1">
      <c r="A200" s="82">
        <v>336</v>
      </c>
      <c r="B200" s="81" t="s">
        <v>241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79"/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79"/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  <c r="AR200" s="79"/>
      <c r="AS200" s="41">
        <v>0</v>
      </c>
      <c r="AT200" s="41">
        <v>0</v>
      </c>
      <c r="AU200" s="41">
        <v>0</v>
      </c>
      <c r="AV200" s="41">
        <v>0</v>
      </c>
      <c r="AW200" s="41">
        <v>0</v>
      </c>
      <c r="AX200" s="41">
        <v>0</v>
      </c>
      <c r="AY200" s="41">
        <v>0</v>
      </c>
      <c r="AZ200" s="41">
        <v>0</v>
      </c>
      <c r="BA200" s="41">
        <v>0</v>
      </c>
      <c r="BB200" s="41">
        <v>0</v>
      </c>
      <c r="BC200" s="41">
        <v>0</v>
      </c>
      <c r="BD200" s="41">
        <v>0</v>
      </c>
      <c r="BE200" s="41">
        <v>0</v>
      </c>
      <c r="BF200" s="79"/>
    </row>
    <row r="201" spans="1:58" s="78" customFormat="1" ht="12" hidden="1" customHeight="1" outlineLevel="1">
      <c r="A201" s="82">
        <v>337</v>
      </c>
      <c r="B201" s="81" t="s">
        <v>242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79"/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79"/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  <c r="AR201" s="79"/>
      <c r="AS201" s="41">
        <v>0</v>
      </c>
      <c r="AT201" s="41">
        <v>0</v>
      </c>
      <c r="AU201" s="41">
        <v>0</v>
      </c>
      <c r="AV201" s="41">
        <v>0</v>
      </c>
      <c r="AW201" s="41">
        <v>0</v>
      </c>
      <c r="AX201" s="41">
        <v>0</v>
      </c>
      <c r="AY201" s="41">
        <v>0</v>
      </c>
      <c r="AZ201" s="41">
        <v>0</v>
      </c>
      <c r="BA201" s="41">
        <v>0</v>
      </c>
      <c r="BB201" s="41">
        <v>0</v>
      </c>
      <c r="BC201" s="41">
        <v>0</v>
      </c>
      <c r="BD201" s="41">
        <v>0</v>
      </c>
      <c r="BE201" s="41">
        <v>0</v>
      </c>
      <c r="BF201" s="79"/>
    </row>
    <row r="202" spans="1:58" s="78" customFormat="1" ht="12" hidden="1" customHeight="1" outlineLevel="1">
      <c r="A202" s="82">
        <v>338</v>
      </c>
      <c r="B202" s="81" t="s">
        <v>243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79"/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79"/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79"/>
      <c r="AS202" s="41">
        <v>0</v>
      </c>
      <c r="AT202" s="41">
        <v>0</v>
      </c>
      <c r="AU202" s="41">
        <v>0</v>
      </c>
      <c r="AV202" s="41">
        <v>0</v>
      </c>
      <c r="AW202" s="41">
        <v>0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79"/>
    </row>
    <row r="203" spans="1:58" s="78" customFormat="1" ht="12" hidden="1" customHeight="1" outlineLevel="1">
      <c r="A203" s="82">
        <v>339</v>
      </c>
      <c r="B203" s="81" t="s">
        <v>244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79"/>
      <c r="Q203" s="41">
        <v>0</v>
      </c>
      <c r="R203" s="41">
        <v>0</v>
      </c>
      <c r="S203" s="41">
        <v>450</v>
      </c>
      <c r="T203" s="41">
        <v>450</v>
      </c>
      <c r="U203" s="41">
        <v>450</v>
      </c>
      <c r="V203" s="41">
        <v>450</v>
      </c>
      <c r="W203" s="41">
        <v>450</v>
      </c>
      <c r="X203" s="41">
        <v>450</v>
      </c>
      <c r="Y203" s="41">
        <v>450</v>
      </c>
      <c r="Z203" s="41">
        <v>450</v>
      </c>
      <c r="AA203" s="41">
        <v>450</v>
      </c>
      <c r="AB203" s="41">
        <v>450</v>
      </c>
      <c r="AC203" s="41">
        <v>4500</v>
      </c>
      <c r="AD203" s="79"/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  <c r="AR203" s="79"/>
      <c r="AS203" s="41">
        <v>0</v>
      </c>
      <c r="AT203" s="41">
        <v>0</v>
      </c>
      <c r="AU203" s="41">
        <v>0</v>
      </c>
      <c r="AV203" s="41">
        <v>0</v>
      </c>
      <c r="AW203" s="41">
        <v>0</v>
      </c>
      <c r="AX203" s="41">
        <v>0</v>
      </c>
      <c r="AY203" s="41">
        <v>0</v>
      </c>
      <c r="AZ203" s="41">
        <v>0</v>
      </c>
      <c r="BA203" s="41">
        <v>0</v>
      </c>
      <c r="BB203" s="41">
        <v>0</v>
      </c>
      <c r="BC203" s="41">
        <v>0</v>
      </c>
      <c r="BD203" s="41">
        <v>0</v>
      </c>
      <c r="BE203" s="41">
        <v>0</v>
      </c>
      <c r="BF203" s="79"/>
    </row>
    <row r="204" spans="1:58" s="78" customFormat="1" ht="12" hidden="1" customHeight="1" outlineLevel="1">
      <c r="A204" s="82">
        <v>340</v>
      </c>
      <c r="B204" s="81" t="s">
        <v>246</v>
      </c>
      <c r="C204" s="41">
        <v>0</v>
      </c>
      <c r="D204" s="41">
        <v>0</v>
      </c>
      <c r="E204" s="41">
        <v>1842</v>
      </c>
      <c r="F204" s="41">
        <v>0</v>
      </c>
      <c r="G204" s="41">
        <v>3352.5</v>
      </c>
      <c r="H204" s="41">
        <v>16560</v>
      </c>
      <c r="I204" s="41">
        <v>0</v>
      </c>
      <c r="J204" s="41">
        <v>2449.1</v>
      </c>
      <c r="K204" s="41">
        <v>2449.1</v>
      </c>
      <c r="L204" s="41">
        <v>2449.1</v>
      </c>
      <c r="M204" s="41">
        <v>2449.1</v>
      </c>
      <c r="N204" s="41">
        <v>2449.1</v>
      </c>
      <c r="O204" s="41">
        <v>34000</v>
      </c>
      <c r="P204" s="79"/>
      <c r="Q204" s="41">
        <v>0</v>
      </c>
      <c r="R204" s="41">
        <v>1833.3333333333301</v>
      </c>
      <c r="S204" s="41">
        <v>1833.3333333333301</v>
      </c>
      <c r="T204" s="41">
        <v>1833.3333333333301</v>
      </c>
      <c r="U204" s="41">
        <v>1833.3333333333301</v>
      </c>
      <c r="V204" s="41">
        <v>1833.3333333333301</v>
      </c>
      <c r="W204" s="41">
        <v>1833.3333333333301</v>
      </c>
      <c r="X204" s="41">
        <v>1833.3333333333301</v>
      </c>
      <c r="Y204" s="41">
        <v>1833.3333333333301</v>
      </c>
      <c r="Z204" s="41">
        <v>1833.3333333333301</v>
      </c>
      <c r="AA204" s="41">
        <v>1833.3333333333301</v>
      </c>
      <c r="AB204" s="41">
        <v>1833.3333333333301</v>
      </c>
      <c r="AC204" s="41">
        <v>22000</v>
      </c>
      <c r="AD204" s="79"/>
      <c r="AE204" s="41">
        <v>0</v>
      </c>
      <c r="AF204" s="41">
        <v>1870</v>
      </c>
      <c r="AG204" s="41">
        <v>1870</v>
      </c>
      <c r="AH204" s="41">
        <v>1870</v>
      </c>
      <c r="AI204" s="41">
        <v>1870</v>
      </c>
      <c r="AJ204" s="41">
        <v>1870</v>
      </c>
      <c r="AK204" s="41">
        <v>1870</v>
      </c>
      <c r="AL204" s="41">
        <v>1870</v>
      </c>
      <c r="AM204" s="41">
        <v>1870</v>
      </c>
      <c r="AN204" s="41">
        <v>1870</v>
      </c>
      <c r="AO204" s="41">
        <v>1870</v>
      </c>
      <c r="AP204" s="41">
        <v>1870</v>
      </c>
      <c r="AQ204" s="41">
        <v>22440</v>
      </c>
      <c r="AR204" s="79"/>
      <c r="AS204" s="41">
        <v>0</v>
      </c>
      <c r="AT204" s="41">
        <v>1907.4</v>
      </c>
      <c r="AU204" s="41">
        <v>1907.4</v>
      </c>
      <c r="AV204" s="41">
        <v>1907.4</v>
      </c>
      <c r="AW204" s="41">
        <v>1907.4</v>
      </c>
      <c r="AX204" s="41">
        <v>1907.4</v>
      </c>
      <c r="AY204" s="41">
        <v>1907.4</v>
      </c>
      <c r="AZ204" s="41">
        <v>1907.4</v>
      </c>
      <c r="BA204" s="41">
        <v>1907.4</v>
      </c>
      <c r="BB204" s="41">
        <v>1907.4</v>
      </c>
      <c r="BC204" s="41">
        <v>1907.4</v>
      </c>
      <c r="BD204" s="41">
        <v>1907.4</v>
      </c>
      <c r="BE204" s="41">
        <v>22888.799999999999</v>
      </c>
      <c r="BF204" s="79"/>
    </row>
    <row r="205" spans="1:58" s="78" customFormat="1" ht="12" hidden="1" customHeight="1" outlineLevel="1">
      <c r="A205" s="82">
        <v>340.1</v>
      </c>
      <c r="B205" s="81" t="s">
        <v>248</v>
      </c>
      <c r="C205" s="41">
        <v>0</v>
      </c>
      <c r="D205" s="41">
        <v>3500</v>
      </c>
      <c r="E205" s="41">
        <v>1750</v>
      </c>
      <c r="F205" s="41">
        <v>1750</v>
      </c>
      <c r="G205" s="41">
        <v>1750</v>
      </c>
      <c r="H205" s="41">
        <v>1750</v>
      </c>
      <c r="I205" s="41">
        <v>1750</v>
      </c>
      <c r="J205" s="41">
        <v>1750</v>
      </c>
      <c r="K205" s="41">
        <v>1750</v>
      </c>
      <c r="L205" s="41">
        <v>1750</v>
      </c>
      <c r="M205" s="41">
        <v>1750</v>
      </c>
      <c r="N205" s="41">
        <v>1750</v>
      </c>
      <c r="O205" s="41">
        <v>21000</v>
      </c>
      <c r="P205" s="79"/>
      <c r="Q205" s="41">
        <v>0</v>
      </c>
      <c r="R205" s="41">
        <v>4583.3333333333303</v>
      </c>
      <c r="S205" s="41">
        <v>4583.3333333333303</v>
      </c>
      <c r="T205" s="41">
        <v>4583.3333333333303</v>
      </c>
      <c r="U205" s="41">
        <v>4583.3333333333303</v>
      </c>
      <c r="V205" s="41">
        <v>4583.3333333333303</v>
      </c>
      <c r="W205" s="41">
        <v>4583.3333333333303</v>
      </c>
      <c r="X205" s="41">
        <v>4583.3333333333303</v>
      </c>
      <c r="Y205" s="41">
        <v>4583.3333333333303</v>
      </c>
      <c r="Z205" s="41">
        <v>4583.3333333333303</v>
      </c>
      <c r="AA205" s="41">
        <v>4583.3333333333303</v>
      </c>
      <c r="AB205" s="41">
        <v>4583.3333333333303</v>
      </c>
      <c r="AC205" s="41">
        <v>55000</v>
      </c>
      <c r="AD205" s="79"/>
      <c r="AE205" s="41">
        <v>0</v>
      </c>
      <c r="AF205" s="41">
        <v>4812.5</v>
      </c>
      <c r="AG205" s="41">
        <v>4812.5</v>
      </c>
      <c r="AH205" s="41">
        <v>4812.5</v>
      </c>
      <c r="AI205" s="41">
        <v>4812.5</v>
      </c>
      <c r="AJ205" s="41">
        <v>4812.5</v>
      </c>
      <c r="AK205" s="41">
        <v>4812.5</v>
      </c>
      <c r="AL205" s="41">
        <v>4812.5</v>
      </c>
      <c r="AM205" s="41">
        <v>4812.5</v>
      </c>
      <c r="AN205" s="41">
        <v>4812.5</v>
      </c>
      <c r="AO205" s="41">
        <v>4812.5</v>
      </c>
      <c r="AP205" s="41">
        <v>4812.5</v>
      </c>
      <c r="AQ205" s="41">
        <v>57750</v>
      </c>
      <c r="AR205" s="79"/>
      <c r="AS205" s="41">
        <v>0</v>
      </c>
      <c r="AT205" s="41">
        <v>5053.125</v>
      </c>
      <c r="AU205" s="41">
        <v>5053.125</v>
      </c>
      <c r="AV205" s="41">
        <v>5053.125</v>
      </c>
      <c r="AW205" s="41">
        <v>5053.125</v>
      </c>
      <c r="AX205" s="41">
        <v>5053.125</v>
      </c>
      <c r="AY205" s="41">
        <v>5053.125</v>
      </c>
      <c r="AZ205" s="41">
        <v>5053.125</v>
      </c>
      <c r="BA205" s="41">
        <v>5053.125</v>
      </c>
      <c r="BB205" s="41">
        <v>5053.125</v>
      </c>
      <c r="BC205" s="41">
        <v>5053.125</v>
      </c>
      <c r="BD205" s="41">
        <v>5053.125</v>
      </c>
      <c r="BE205" s="41">
        <v>60637.5</v>
      </c>
      <c r="BF205" s="79"/>
    </row>
    <row r="206" spans="1:58" s="78" customFormat="1" ht="12" hidden="1" customHeight="1" outlineLevel="1">
      <c r="A206" s="82">
        <v>345</v>
      </c>
      <c r="B206" s="81" t="s">
        <v>249</v>
      </c>
      <c r="C206" s="41">
        <v>0</v>
      </c>
      <c r="D206" s="41">
        <v>0</v>
      </c>
      <c r="E206" s="41">
        <v>575.55999999999995</v>
      </c>
      <c r="F206" s="41">
        <v>0</v>
      </c>
      <c r="G206" s="41">
        <v>620.59</v>
      </c>
      <c r="H206" s="41">
        <v>3125</v>
      </c>
      <c r="I206" s="41">
        <v>8840.15</v>
      </c>
      <c r="J206" s="41">
        <v>1231.97</v>
      </c>
      <c r="K206" s="41">
        <v>1231.97</v>
      </c>
      <c r="L206" s="41">
        <v>1231.97</v>
      </c>
      <c r="M206" s="41">
        <v>1231.97</v>
      </c>
      <c r="N206" s="41">
        <v>13731.97</v>
      </c>
      <c r="O206" s="41">
        <v>48400</v>
      </c>
      <c r="P206" s="79"/>
      <c r="Q206" s="41">
        <v>0</v>
      </c>
      <c r="R206" s="41">
        <v>1076.6666666666699</v>
      </c>
      <c r="S206" s="41">
        <v>1076.6666666666699</v>
      </c>
      <c r="T206" s="41">
        <v>1076.6666666666699</v>
      </c>
      <c r="U206" s="41">
        <v>1076.6666666666699</v>
      </c>
      <c r="V206" s="41">
        <v>1076.6666666666699</v>
      </c>
      <c r="W206" s="41">
        <v>1076.6666666666699</v>
      </c>
      <c r="X206" s="41">
        <v>1076.6666666666699</v>
      </c>
      <c r="Y206" s="41">
        <v>1076.6666666666699</v>
      </c>
      <c r="Z206" s="41">
        <v>1076.6666666666699</v>
      </c>
      <c r="AA206" s="41">
        <v>1076.6666666666699</v>
      </c>
      <c r="AB206" s="41">
        <v>1076.6666666666699</v>
      </c>
      <c r="AC206" s="41">
        <v>12920</v>
      </c>
      <c r="AD206" s="79"/>
      <c r="AE206" s="41">
        <v>0</v>
      </c>
      <c r="AF206" s="41">
        <v>1011.66666666667</v>
      </c>
      <c r="AG206" s="41">
        <v>1011.66666666667</v>
      </c>
      <c r="AH206" s="41">
        <v>1011.66666666667</v>
      </c>
      <c r="AI206" s="41">
        <v>1011.66666666667</v>
      </c>
      <c r="AJ206" s="41">
        <v>1011.66666666667</v>
      </c>
      <c r="AK206" s="41">
        <v>1011.66666666667</v>
      </c>
      <c r="AL206" s="41">
        <v>1011.66666666667</v>
      </c>
      <c r="AM206" s="41">
        <v>1011.66666666667</v>
      </c>
      <c r="AN206" s="41">
        <v>1011.66666666667</v>
      </c>
      <c r="AO206" s="41">
        <v>1011.66666666667</v>
      </c>
      <c r="AP206" s="41">
        <v>1011.66666666667</v>
      </c>
      <c r="AQ206" s="41">
        <v>12140</v>
      </c>
      <c r="AR206" s="79"/>
      <c r="AS206" s="41">
        <v>0</v>
      </c>
      <c r="AT206" s="41">
        <v>856.9</v>
      </c>
      <c r="AU206" s="41">
        <v>856.9</v>
      </c>
      <c r="AV206" s="41">
        <v>856.9</v>
      </c>
      <c r="AW206" s="41">
        <v>856.9</v>
      </c>
      <c r="AX206" s="41">
        <v>856.9</v>
      </c>
      <c r="AY206" s="41">
        <v>856.9</v>
      </c>
      <c r="AZ206" s="41">
        <v>856.9</v>
      </c>
      <c r="BA206" s="41">
        <v>856.9</v>
      </c>
      <c r="BB206" s="41">
        <v>856.9</v>
      </c>
      <c r="BC206" s="41">
        <v>856.9</v>
      </c>
      <c r="BD206" s="41">
        <v>856.9</v>
      </c>
      <c r="BE206" s="41">
        <v>10282.799999999999</v>
      </c>
      <c r="BF206" s="79"/>
    </row>
    <row r="207" spans="1:58" s="78" customFormat="1" ht="12" hidden="1" customHeight="1" outlineLevel="1">
      <c r="A207" s="82">
        <v>350</v>
      </c>
      <c r="B207" s="81" t="s">
        <v>251</v>
      </c>
      <c r="C207" s="41">
        <v>0</v>
      </c>
      <c r="D207" s="41">
        <v>0</v>
      </c>
      <c r="E207" s="41">
        <v>353.17</v>
      </c>
      <c r="F207" s="41">
        <v>0</v>
      </c>
      <c r="G207" s="41">
        <v>717.16</v>
      </c>
      <c r="H207" s="41">
        <v>0</v>
      </c>
      <c r="I207" s="41">
        <v>0</v>
      </c>
      <c r="J207" s="41">
        <v>30.734000000000002</v>
      </c>
      <c r="K207" s="41">
        <v>30.734000000000002</v>
      </c>
      <c r="L207" s="41">
        <v>30.734000000000002</v>
      </c>
      <c r="M207" s="41">
        <v>30.734000000000002</v>
      </c>
      <c r="N207" s="41">
        <v>30.734000000000002</v>
      </c>
      <c r="O207" s="41">
        <v>1224</v>
      </c>
      <c r="P207" s="79"/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79"/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  <c r="AR207" s="79"/>
      <c r="AS207" s="41">
        <v>0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0</v>
      </c>
      <c r="BA207" s="41">
        <v>0</v>
      </c>
      <c r="BB207" s="41">
        <v>0</v>
      </c>
      <c r="BC207" s="41">
        <v>0</v>
      </c>
      <c r="BD207" s="41">
        <v>0</v>
      </c>
      <c r="BE207" s="41">
        <v>0</v>
      </c>
      <c r="BF207" s="79"/>
    </row>
    <row r="208" spans="1:58" s="78" customFormat="1" ht="12" hidden="1" customHeight="1" outlineLevel="1">
      <c r="A208" s="82">
        <v>351</v>
      </c>
      <c r="B208" s="81" t="s">
        <v>252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79"/>
      <c r="Q208" s="41">
        <v>0</v>
      </c>
      <c r="R208" s="41">
        <v>625</v>
      </c>
      <c r="S208" s="41">
        <v>625</v>
      </c>
      <c r="T208" s="41">
        <v>625</v>
      </c>
      <c r="U208" s="41">
        <v>625</v>
      </c>
      <c r="V208" s="41">
        <v>625</v>
      </c>
      <c r="W208" s="41">
        <v>625</v>
      </c>
      <c r="X208" s="41">
        <v>625</v>
      </c>
      <c r="Y208" s="41">
        <v>625</v>
      </c>
      <c r="Z208" s="41">
        <v>625</v>
      </c>
      <c r="AA208" s="41">
        <v>625</v>
      </c>
      <c r="AB208" s="41">
        <v>625</v>
      </c>
      <c r="AC208" s="41">
        <v>7500</v>
      </c>
      <c r="AD208" s="79"/>
      <c r="AE208" s="41">
        <v>0</v>
      </c>
      <c r="AF208" s="41">
        <v>637.5</v>
      </c>
      <c r="AG208" s="41">
        <v>637.5</v>
      </c>
      <c r="AH208" s="41">
        <v>637.5</v>
      </c>
      <c r="AI208" s="41">
        <v>637.5</v>
      </c>
      <c r="AJ208" s="41">
        <v>637.5</v>
      </c>
      <c r="AK208" s="41">
        <v>637.5</v>
      </c>
      <c r="AL208" s="41">
        <v>637.5</v>
      </c>
      <c r="AM208" s="41">
        <v>637.5</v>
      </c>
      <c r="AN208" s="41">
        <v>637.5</v>
      </c>
      <c r="AO208" s="41">
        <v>637.5</v>
      </c>
      <c r="AP208" s="41">
        <v>637.5</v>
      </c>
      <c r="AQ208" s="41">
        <v>7650</v>
      </c>
      <c r="AR208" s="79"/>
      <c r="AS208" s="41">
        <v>0</v>
      </c>
      <c r="AT208" s="41">
        <v>650.25</v>
      </c>
      <c r="AU208" s="41">
        <v>650.25</v>
      </c>
      <c r="AV208" s="41">
        <v>650.25</v>
      </c>
      <c r="AW208" s="41">
        <v>650.25</v>
      </c>
      <c r="AX208" s="41">
        <v>650.25</v>
      </c>
      <c r="AY208" s="41">
        <v>650.25</v>
      </c>
      <c r="AZ208" s="41">
        <v>650.25</v>
      </c>
      <c r="BA208" s="41">
        <v>650.25</v>
      </c>
      <c r="BB208" s="41">
        <v>650.25</v>
      </c>
      <c r="BC208" s="41">
        <v>650.25</v>
      </c>
      <c r="BD208" s="41">
        <v>650.25</v>
      </c>
      <c r="BE208" s="41">
        <v>7803</v>
      </c>
      <c r="BF208" s="79"/>
    </row>
    <row r="209" spans="1:58" s="78" customFormat="1" ht="12" hidden="1" customHeight="1" outlineLevel="1">
      <c r="A209" s="82">
        <v>352</v>
      </c>
      <c r="B209" s="81" t="s">
        <v>254</v>
      </c>
      <c r="C209" s="41">
        <v>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74.811000000000007</v>
      </c>
      <c r="K209" s="41">
        <v>74.811000000000007</v>
      </c>
      <c r="L209" s="41">
        <v>74.811000000000007</v>
      </c>
      <c r="M209" s="41">
        <v>74.811000000000007</v>
      </c>
      <c r="N209" s="41">
        <v>74.811000000000007</v>
      </c>
      <c r="O209" s="41">
        <v>408.06</v>
      </c>
      <c r="P209" s="79"/>
      <c r="Q209" s="41">
        <v>0</v>
      </c>
      <c r="R209" s="41">
        <v>118.01843333333299</v>
      </c>
      <c r="S209" s="41">
        <v>118.01843333333299</v>
      </c>
      <c r="T209" s="41">
        <v>118.01843333333299</v>
      </c>
      <c r="U209" s="41">
        <v>118.01843333333299</v>
      </c>
      <c r="V209" s="41">
        <v>118.01843333333299</v>
      </c>
      <c r="W209" s="41">
        <v>118.01843333333299</v>
      </c>
      <c r="X209" s="41">
        <v>118.01843333333299</v>
      </c>
      <c r="Y209" s="41">
        <v>118.01843333333299</v>
      </c>
      <c r="Z209" s="41">
        <v>118.01843333333299</v>
      </c>
      <c r="AA209" s="41">
        <v>118.01843333333299</v>
      </c>
      <c r="AB209" s="41">
        <v>118.01843333333299</v>
      </c>
      <c r="AC209" s="41">
        <v>1416.2212</v>
      </c>
      <c r="AD209" s="79"/>
      <c r="AE209" s="41">
        <v>0</v>
      </c>
      <c r="AF209" s="41">
        <v>120.37880199999999</v>
      </c>
      <c r="AG209" s="41">
        <v>120.37880199999999</v>
      </c>
      <c r="AH209" s="41">
        <v>120.37880199999999</v>
      </c>
      <c r="AI209" s="41">
        <v>120.37880199999999</v>
      </c>
      <c r="AJ209" s="41">
        <v>120.37880199999999</v>
      </c>
      <c r="AK209" s="41">
        <v>120.37880199999999</v>
      </c>
      <c r="AL209" s="41">
        <v>120.37880199999999</v>
      </c>
      <c r="AM209" s="41">
        <v>120.37880199999999</v>
      </c>
      <c r="AN209" s="41">
        <v>120.37880199999999</v>
      </c>
      <c r="AO209" s="41">
        <v>120.37880199999999</v>
      </c>
      <c r="AP209" s="41">
        <v>120.37880199999999</v>
      </c>
      <c r="AQ209" s="41">
        <v>1444.5456240000001</v>
      </c>
      <c r="AR209" s="79"/>
      <c r="AS209" s="41">
        <v>0</v>
      </c>
      <c r="AT209" s="41">
        <v>122.78637804</v>
      </c>
      <c r="AU209" s="41">
        <v>122.78637804</v>
      </c>
      <c r="AV209" s="41">
        <v>122.78637804</v>
      </c>
      <c r="AW209" s="41">
        <v>122.78637804</v>
      </c>
      <c r="AX209" s="41">
        <v>122.78637804</v>
      </c>
      <c r="AY209" s="41">
        <v>122.78637804</v>
      </c>
      <c r="AZ209" s="41">
        <v>122.78637804</v>
      </c>
      <c r="BA209" s="41">
        <v>122.78637804</v>
      </c>
      <c r="BB209" s="41">
        <v>122.78637804</v>
      </c>
      <c r="BC209" s="41">
        <v>122.78637804</v>
      </c>
      <c r="BD209" s="41">
        <v>122.78637804</v>
      </c>
      <c r="BE209" s="41">
        <v>1473.4365364800001</v>
      </c>
      <c r="BF209" s="79"/>
    </row>
    <row r="210" spans="1:58" s="78" customFormat="1" ht="12" hidden="1" customHeight="1" outlineLevel="1">
      <c r="A210" s="82">
        <v>360</v>
      </c>
      <c r="B210" s="81" t="s">
        <v>256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79"/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79"/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79"/>
      <c r="AS210" s="41">
        <v>0</v>
      </c>
      <c r="AT210" s="41">
        <v>0</v>
      </c>
      <c r="AU210" s="41">
        <v>0</v>
      </c>
      <c r="AV210" s="41">
        <v>0</v>
      </c>
      <c r="AW210" s="41">
        <v>0</v>
      </c>
      <c r="AX210" s="41">
        <v>0</v>
      </c>
      <c r="AY210" s="41">
        <v>0</v>
      </c>
      <c r="AZ210" s="41">
        <v>0</v>
      </c>
      <c r="BA210" s="41">
        <v>0</v>
      </c>
      <c r="BB210" s="41">
        <v>0</v>
      </c>
      <c r="BC210" s="41">
        <v>0</v>
      </c>
      <c r="BD210" s="41">
        <v>0</v>
      </c>
      <c r="BE210" s="41">
        <v>0</v>
      </c>
      <c r="BF210" s="79"/>
    </row>
    <row r="211" spans="1:58" ht="12" hidden="1" customHeight="1" outlineLevel="1">
      <c r="A211" s="82"/>
      <c r="B211" s="94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5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5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5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5"/>
    </row>
    <row r="212" spans="1:58" ht="12" customHeight="1" collapsed="1">
      <c r="A212" s="24"/>
      <c r="B212" s="94" t="s">
        <v>38</v>
      </c>
      <c r="C212" s="41">
        <f t="shared" ref="C212:O212" si="130">SUM(C190:C211)</f>
        <v>74.099999999999994</v>
      </c>
      <c r="D212" s="41">
        <f t="shared" si="130"/>
        <v>3574.1</v>
      </c>
      <c r="E212" s="41">
        <f t="shared" si="130"/>
        <v>8771.15</v>
      </c>
      <c r="F212" s="41">
        <f t="shared" si="130"/>
        <v>5324.1</v>
      </c>
      <c r="G212" s="41">
        <f t="shared" si="130"/>
        <v>7570.83</v>
      </c>
      <c r="H212" s="41">
        <f t="shared" si="130"/>
        <v>22464.35</v>
      </c>
      <c r="I212" s="41">
        <f t="shared" si="130"/>
        <v>11389.849999999999</v>
      </c>
      <c r="J212" s="41">
        <f t="shared" si="130"/>
        <v>7971.8683333333329</v>
      </c>
      <c r="K212" s="41">
        <f t="shared" si="130"/>
        <v>6610.8483333333334</v>
      </c>
      <c r="L212" s="41">
        <f t="shared" si="130"/>
        <v>6610.8483333333334</v>
      </c>
      <c r="M212" s="41">
        <f t="shared" si="130"/>
        <v>6610.8483333333334</v>
      </c>
      <c r="N212" s="41">
        <f t="shared" si="130"/>
        <v>19110.848333333335</v>
      </c>
      <c r="O212" s="41">
        <f t="shared" si="130"/>
        <v>121788.06</v>
      </c>
      <c r="P212" s="45">
        <f>O212-SUM(C212:N212)</f>
        <v>15704.318333333358</v>
      </c>
      <c r="Q212" s="41">
        <f t="shared" ref="Q212:AC212" si="131">SUM(Q190:Q211)</f>
        <v>0</v>
      </c>
      <c r="R212" s="41">
        <f t="shared" si="131"/>
        <v>9438.0250999999935</v>
      </c>
      <c r="S212" s="41">
        <f t="shared" si="131"/>
        <v>15888.025099999993</v>
      </c>
      <c r="T212" s="41">
        <f t="shared" si="131"/>
        <v>9975.5250999999935</v>
      </c>
      <c r="U212" s="41">
        <f t="shared" si="131"/>
        <v>17615.525099999995</v>
      </c>
      <c r="V212" s="41">
        <f t="shared" si="131"/>
        <v>17615.525099999995</v>
      </c>
      <c r="W212" s="41">
        <f t="shared" si="131"/>
        <v>17615.525099999995</v>
      </c>
      <c r="X212" s="41">
        <f t="shared" si="131"/>
        <v>17615.525099999995</v>
      </c>
      <c r="Y212" s="41">
        <f t="shared" si="131"/>
        <v>17615.525099999995</v>
      </c>
      <c r="Z212" s="41">
        <f t="shared" si="131"/>
        <v>17615.525099999995</v>
      </c>
      <c r="AA212" s="41">
        <f t="shared" si="131"/>
        <v>17615.525099999995</v>
      </c>
      <c r="AB212" s="41">
        <f t="shared" si="131"/>
        <v>17615.525099999995</v>
      </c>
      <c r="AC212" s="41">
        <f t="shared" si="131"/>
        <v>201031.30120000002</v>
      </c>
      <c r="AD212" s="45">
        <f>AC212-SUM(Q212:AB212)</f>
        <v>24805.525100000057</v>
      </c>
      <c r="AE212" s="41">
        <f t="shared" ref="AE212:AQ212" si="132">SUM(AE190:AE211)</f>
        <v>0</v>
      </c>
      <c r="AF212" s="41">
        <f t="shared" si="132"/>
        <v>9867.0574686666696</v>
      </c>
      <c r="AG212" s="41">
        <f t="shared" si="132"/>
        <v>15867.057468666668</v>
      </c>
      <c r="AH212" s="41">
        <f t="shared" si="132"/>
        <v>9956.3074686666696</v>
      </c>
      <c r="AI212" s="41">
        <f t="shared" si="132"/>
        <v>17504.30746866667</v>
      </c>
      <c r="AJ212" s="41">
        <f t="shared" si="132"/>
        <v>17504.30746866667</v>
      </c>
      <c r="AK212" s="41">
        <f t="shared" si="132"/>
        <v>17504.30746866667</v>
      </c>
      <c r="AL212" s="41">
        <f t="shared" si="132"/>
        <v>17504.30746866667</v>
      </c>
      <c r="AM212" s="41">
        <f t="shared" si="132"/>
        <v>17504.30746866667</v>
      </c>
      <c r="AN212" s="41">
        <f t="shared" si="132"/>
        <v>17504.30746866667</v>
      </c>
      <c r="AO212" s="41">
        <f t="shared" si="132"/>
        <v>17504.30746866667</v>
      </c>
      <c r="AP212" s="41">
        <f t="shared" si="132"/>
        <v>17504.30746866667</v>
      </c>
      <c r="AQ212" s="41">
        <f t="shared" si="132"/>
        <v>200777.18962399999</v>
      </c>
      <c r="AR212" s="45">
        <f>AQ212-SUM(AE212:AP212)</f>
        <v>25052.307468666637</v>
      </c>
      <c r="AS212" s="41">
        <f t="shared" ref="AS212:BE212" si="133">SUM(AS190:AS211)</f>
        <v>0</v>
      </c>
      <c r="AT212" s="41">
        <f t="shared" si="133"/>
        <v>10318.859691039999</v>
      </c>
      <c r="AU212" s="41">
        <f t="shared" si="133"/>
        <v>16318.859691039999</v>
      </c>
      <c r="AV212" s="41">
        <f t="shared" si="133"/>
        <v>10409.894691039999</v>
      </c>
      <c r="AW212" s="41">
        <f t="shared" si="133"/>
        <v>20189.654691039999</v>
      </c>
      <c r="AX212" s="41">
        <f t="shared" si="133"/>
        <v>20189.654691039999</v>
      </c>
      <c r="AY212" s="41">
        <f t="shared" si="133"/>
        <v>20189.654691039999</v>
      </c>
      <c r="AZ212" s="41">
        <f t="shared" si="133"/>
        <v>20189.654691039999</v>
      </c>
      <c r="BA212" s="41">
        <f t="shared" si="133"/>
        <v>20189.654691039999</v>
      </c>
      <c r="BB212" s="41">
        <f t="shared" si="133"/>
        <v>20189.654691039999</v>
      </c>
      <c r="BC212" s="41">
        <f t="shared" si="133"/>
        <v>20189.654691039999</v>
      </c>
      <c r="BD212" s="41">
        <f t="shared" si="133"/>
        <v>20189.654691039999</v>
      </c>
      <c r="BE212" s="41">
        <f t="shared" si="133"/>
        <v>228534.26629248</v>
      </c>
      <c r="BF212" s="45">
        <f>BE212-SUM(AS212:BD212)</f>
        <v>29969.41469104003</v>
      </c>
    </row>
    <row r="213" spans="1:58" ht="12" hidden="1" customHeight="1" outlineLevel="1">
      <c r="A213" s="23"/>
      <c r="B213" s="94" t="s">
        <v>81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79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79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79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79"/>
    </row>
    <row r="214" spans="1:58" ht="12" hidden="1" customHeight="1" outlineLevel="1">
      <c r="A214" s="23" t="s">
        <v>39</v>
      </c>
      <c r="B214" s="9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79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79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79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79"/>
    </row>
    <row r="215" spans="1:58" ht="12" hidden="1" customHeight="1" outlineLevel="1">
      <c r="A215" s="82" t="s">
        <v>81</v>
      </c>
      <c r="B215" s="8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79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79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79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79"/>
    </row>
    <row r="216" spans="1:58" s="78" customFormat="1" ht="12" hidden="1" customHeight="1" outlineLevel="1">
      <c r="A216" s="82">
        <v>400</v>
      </c>
      <c r="B216" s="81" t="s">
        <v>39</v>
      </c>
      <c r="C216" s="41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79"/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79"/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0</v>
      </c>
      <c r="AQ216" s="41">
        <v>0</v>
      </c>
      <c r="AR216" s="79"/>
      <c r="AS216" s="41">
        <v>0</v>
      </c>
      <c r="AT216" s="41">
        <v>0</v>
      </c>
      <c r="AU216" s="41">
        <v>0</v>
      </c>
      <c r="AV216" s="41">
        <v>0</v>
      </c>
      <c r="AW216" s="41">
        <v>0</v>
      </c>
      <c r="AX216" s="41">
        <v>0</v>
      </c>
      <c r="AY216" s="41">
        <v>0</v>
      </c>
      <c r="AZ216" s="41">
        <v>0</v>
      </c>
      <c r="BA216" s="41">
        <v>0</v>
      </c>
      <c r="BB216" s="41">
        <v>0</v>
      </c>
      <c r="BC216" s="41">
        <v>0</v>
      </c>
      <c r="BD216" s="41">
        <v>0</v>
      </c>
      <c r="BE216" s="41">
        <v>0</v>
      </c>
      <c r="BF216" s="79"/>
    </row>
    <row r="217" spans="1:58" s="78" customFormat="1" ht="12" hidden="1" customHeight="1" outlineLevel="1">
      <c r="A217" s="82">
        <v>410</v>
      </c>
      <c r="B217" s="81" t="s">
        <v>258</v>
      </c>
      <c r="C217" s="41">
        <v>0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79"/>
      <c r="Q217" s="41">
        <v>0</v>
      </c>
      <c r="R217" s="41">
        <v>3166.6666666666702</v>
      </c>
      <c r="S217" s="41">
        <v>3166.6666666666702</v>
      </c>
      <c r="T217" s="41">
        <v>3166.6666666666702</v>
      </c>
      <c r="U217" s="41">
        <v>3166.6666666666702</v>
      </c>
      <c r="V217" s="41">
        <v>3166.6666666666702</v>
      </c>
      <c r="W217" s="41">
        <v>3166.6666666666702</v>
      </c>
      <c r="X217" s="41">
        <v>3166.6666666666702</v>
      </c>
      <c r="Y217" s="41">
        <v>3166.6666666666702</v>
      </c>
      <c r="Z217" s="41">
        <v>3166.6666666666702</v>
      </c>
      <c r="AA217" s="41">
        <v>3166.6666666666702</v>
      </c>
      <c r="AB217" s="41">
        <v>3166.6666666666702</v>
      </c>
      <c r="AC217" s="41">
        <v>38000</v>
      </c>
      <c r="AD217" s="79"/>
      <c r="AE217" s="41">
        <v>0</v>
      </c>
      <c r="AF217" s="41">
        <v>3325</v>
      </c>
      <c r="AG217" s="41">
        <v>3325</v>
      </c>
      <c r="AH217" s="41">
        <v>3325</v>
      </c>
      <c r="AI217" s="41">
        <v>3325</v>
      </c>
      <c r="AJ217" s="41">
        <v>3325</v>
      </c>
      <c r="AK217" s="41">
        <v>3325</v>
      </c>
      <c r="AL217" s="41">
        <v>3325</v>
      </c>
      <c r="AM217" s="41">
        <v>3325</v>
      </c>
      <c r="AN217" s="41">
        <v>3325</v>
      </c>
      <c r="AO217" s="41">
        <v>3325</v>
      </c>
      <c r="AP217" s="41">
        <v>3325</v>
      </c>
      <c r="AQ217" s="41">
        <v>39900</v>
      </c>
      <c r="AR217" s="79"/>
      <c r="AS217" s="41">
        <v>0</v>
      </c>
      <c r="AT217" s="41">
        <v>4593.75</v>
      </c>
      <c r="AU217" s="41">
        <v>4593.75</v>
      </c>
      <c r="AV217" s="41">
        <v>4593.75</v>
      </c>
      <c r="AW217" s="41">
        <v>4593.75</v>
      </c>
      <c r="AX217" s="41">
        <v>4593.75</v>
      </c>
      <c r="AY217" s="41">
        <v>4593.75</v>
      </c>
      <c r="AZ217" s="41">
        <v>4593.75</v>
      </c>
      <c r="BA217" s="41">
        <v>4593.75</v>
      </c>
      <c r="BB217" s="41">
        <v>4593.75</v>
      </c>
      <c r="BC217" s="41">
        <v>4593.75</v>
      </c>
      <c r="BD217" s="41">
        <v>4593.75</v>
      </c>
      <c r="BE217" s="41">
        <v>55125</v>
      </c>
      <c r="BF217" s="79"/>
    </row>
    <row r="218" spans="1:58" s="78" customFormat="1" ht="12" hidden="1" customHeight="1" outlineLevel="1">
      <c r="A218" s="82">
        <v>411</v>
      </c>
      <c r="B218" s="81" t="s">
        <v>260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79"/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79"/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79"/>
      <c r="AS218" s="41">
        <v>0</v>
      </c>
      <c r="AT218" s="41">
        <v>0</v>
      </c>
      <c r="AU218" s="41">
        <v>0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0</v>
      </c>
      <c r="BF218" s="79"/>
    </row>
    <row r="219" spans="1:58" s="78" customFormat="1" ht="12" hidden="1" customHeight="1" outlineLevel="1">
      <c r="A219" s="82">
        <v>420</v>
      </c>
      <c r="B219" s="81" t="s">
        <v>261</v>
      </c>
      <c r="C219" s="41">
        <v>0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79"/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79"/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79"/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79"/>
    </row>
    <row r="220" spans="1:58" s="78" customFormat="1" ht="12" hidden="1" customHeight="1" outlineLevel="1">
      <c r="A220" s="82">
        <v>421</v>
      </c>
      <c r="B220" s="81" t="s">
        <v>262</v>
      </c>
      <c r="C220" s="41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79"/>
      <c r="Q220" s="41">
        <v>0</v>
      </c>
      <c r="R220" s="41">
        <v>300</v>
      </c>
      <c r="S220" s="41">
        <v>300</v>
      </c>
      <c r="T220" s="41">
        <v>300</v>
      </c>
      <c r="U220" s="41">
        <v>300</v>
      </c>
      <c r="V220" s="41">
        <v>300</v>
      </c>
      <c r="W220" s="41">
        <v>300</v>
      </c>
      <c r="X220" s="41">
        <v>300</v>
      </c>
      <c r="Y220" s="41">
        <v>300</v>
      </c>
      <c r="Z220" s="41">
        <v>300</v>
      </c>
      <c r="AA220" s="41">
        <v>300</v>
      </c>
      <c r="AB220" s="41">
        <v>300</v>
      </c>
      <c r="AC220" s="41">
        <v>3600</v>
      </c>
      <c r="AD220" s="79"/>
      <c r="AE220" s="41">
        <v>0</v>
      </c>
      <c r="AF220" s="41">
        <v>330</v>
      </c>
      <c r="AG220" s="41">
        <v>330</v>
      </c>
      <c r="AH220" s="41">
        <v>330</v>
      </c>
      <c r="AI220" s="41">
        <v>330</v>
      </c>
      <c r="AJ220" s="41">
        <v>330</v>
      </c>
      <c r="AK220" s="41">
        <v>330</v>
      </c>
      <c r="AL220" s="41">
        <v>330</v>
      </c>
      <c r="AM220" s="41">
        <v>330</v>
      </c>
      <c r="AN220" s="41">
        <v>330</v>
      </c>
      <c r="AO220" s="41">
        <v>330</v>
      </c>
      <c r="AP220" s="41">
        <v>330</v>
      </c>
      <c r="AQ220" s="41">
        <v>3960</v>
      </c>
      <c r="AR220" s="79"/>
      <c r="AS220" s="41">
        <v>0</v>
      </c>
      <c r="AT220" s="41">
        <v>363</v>
      </c>
      <c r="AU220" s="41">
        <v>363</v>
      </c>
      <c r="AV220" s="41">
        <v>363</v>
      </c>
      <c r="AW220" s="41">
        <v>363</v>
      </c>
      <c r="AX220" s="41">
        <v>363</v>
      </c>
      <c r="AY220" s="41">
        <v>363</v>
      </c>
      <c r="AZ220" s="41">
        <v>363</v>
      </c>
      <c r="BA220" s="41">
        <v>363</v>
      </c>
      <c r="BB220" s="41">
        <v>363</v>
      </c>
      <c r="BC220" s="41">
        <v>363</v>
      </c>
      <c r="BD220" s="41">
        <v>363</v>
      </c>
      <c r="BE220" s="41">
        <v>4356</v>
      </c>
      <c r="BF220" s="79"/>
    </row>
    <row r="221" spans="1:58" s="78" customFormat="1" ht="12" hidden="1" customHeight="1" outlineLevel="1">
      <c r="A221" s="82">
        <v>422</v>
      </c>
      <c r="B221" s="81" t="s">
        <v>264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79"/>
      <c r="Q221" s="41">
        <v>0</v>
      </c>
      <c r="R221" s="41">
        <v>1000</v>
      </c>
      <c r="S221" s="41">
        <v>1000</v>
      </c>
      <c r="T221" s="41">
        <v>1000</v>
      </c>
      <c r="U221" s="41">
        <v>1000</v>
      </c>
      <c r="V221" s="41">
        <v>1000</v>
      </c>
      <c r="W221" s="41">
        <v>1000</v>
      </c>
      <c r="X221" s="41">
        <v>1000</v>
      </c>
      <c r="Y221" s="41">
        <v>1000</v>
      </c>
      <c r="Z221" s="41">
        <v>1000</v>
      </c>
      <c r="AA221" s="41">
        <v>1000</v>
      </c>
      <c r="AB221" s="41">
        <v>1000</v>
      </c>
      <c r="AC221" s="41">
        <v>12000</v>
      </c>
      <c r="AD221" s="79"/>
      <c r="AE221" s="41">
        <v>0</v>
      </c>
      <c r="AF221" s="41">
        <v>1250</v>
      </c>
      <c r="AG221" s="41">
        <v>1250</v>
      </c>
      <c r="AH221" s="41">
        <v>1250</v>
      </c>
      <c r="AI221" s="41">
        <v>1250</v>
      </c>
      <c r="AJ221" s="41">
        <v>1250</v>
      </c>
      <c r="AK221" s="41">
        <v>1250</v>
      </c>
      <c r="AL221" s="41">
        <v>1250</v>
      </c>
      <c r="AM221" s="41">
        <v>1250</v>
      </c>
      <c r="AN221" s="41">
        <v>1250</v>
      </c>
      <c r="AO221" s="41">
        <v>1250</v>
      </c>
      <c r="AP221" s="41">
        <v>1250</v>
      </c>
      <c r="AQ221" s="41">
        <v>15000</v>
      </c>
      <c r="AR221" s="79"/>
      <c r="AS221" s="41">
        <v>0</v>
      </c>
      <c r="AT221" s="41">
        <v>1833.3333333333301</v>
      </c>
      <c r="AU221" s="41">
        <v>1833.3333333333301</v>
      </c>
      <c r="AV221" s="41">
        <v>1833.3333333333301</v>
      </c>
      <c r="AW221" s="41">
        <v>1833.3333333333301</v>
      </c>
      <c r="AX221" s="41">
        <v>1833.3333333333301</v>
      </c>
      <c r="AY221" s="41">
        <v>1833.3333333333301</v>
      </c>
      <c r="AZ221" s="41">
        <v>1833.3333333333301</v>
      </c>
      <c r="BA221" s="41">
        <v>1833.3333333333301</v>
      </c>
      <c r="BB221" s="41">
        <v>1833.3333333333301</v>
      </c>
      <c r="BC221" s="41">
        <v>1833.3333333333301</v>
      </c>
      <c r="BD221" s="41">
        <v>1833.3333333333301</v>
      </c>
      <c r="BE221" s="41">
        <v>22000</v>
      </c>
      <c r="BF221" s="79"/>
    </row>
    <row r="222" spans="1:58" s="78" customFormat="1" ht="12" hidden="1" customHeight="1" outlineLevel="1">
      <c r="A222" s="82">
        <v>430</v>
      </c>
      <c r="B222" s="81" t="s">
        <v>265</v>
      </c>
      <c r="C222" s="41">
        <v>0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79"/>
      <c r="Q222" s="41">
        <v>0</v>
      </c>
      <c r="R222" s="41">
        <v>416.66666666666703</v>
      </c>
      <c r="S222" s="41">
        <v>416.66666666666703</v>
      </c>
      <c r="T222" s="41">
        <v>416.66666666666703</v>
      </c>
      <c r="U222" s="41">
        <v>416.66666666666703</v>
      </c>
      <c r="V222" s="41">
        <v>416.66666666666703</v>
      </c>
      <c r="W222" s="41">
        <v>416.66666666666703</v>
      </c>
      <c r="X222" s="41">
        <v>416.66666666666703</v>
      </c>
      <c r="Y222" s="41">
        <v>416.66666666666703</v>
      </c>
      <c r="Z222" s="41">
        <v>416.66666666666703</v>
      </c>
      <c r="AA222" s="41">
        <v>416.66666666666703</v>
      </c>
      <c r="AB222" s="41">
        <v>416.66666666666703</v>
      </c>
      <c r="AC222" s="41">
        <v>5000</v>
      </c>
      <c r="AD222" s="79"/>
      <c r="AE222" s="41">
        <v>0</v>
      </c>
      <c r="AF222" s="41">
        <v>479.16666666666703</v>
      </c>
      <c r="AG222" s="41">
        <v>479.16666666666703</v>
      </c>
      <c r="AH222" s="41">
        <v>479.16666666666703</v>
      </c>
      <c r="AI222" s="41">
        <v>479.16666666666703</v>
      </c>
      <c r="AJ222" s="41">
        <v>479.16666666666703</v>
      </c>
      <c r="AK222" s="41">
        <v>479.16666666666703</v>
      </c>
      <c r="AL222" s="41">
        <v>479.16666666666703</v>
      </c>
      <c r="AM222" s="41">
        <v>479.16666666666703</v>
      </c>
      <c r="AN222" s="41">
        <v>479.16666666666703</v>
      </c>
      <c r="AO222" s="41">
        <v>479.16666666666703</v>
      </c>
      <c r="AP222" s="41">
        <v>479.16666666666703</v>
      </c>
      <c r="AQ222" s="41">
        <v>5750</v>
      </c>
      <c r="AR222" s="79"/>
      <c r="AS222" s="41">
        <v>0</v>
      </c>
      <c r="AT222" s="41">
        <v>551.04166666666697</v>
      </c>
      <c r="AU222" s="41">
        <v>551.04166666666697</v>
      </c>
      <c r="AV222" s="41">
        <v>551.04166666666697</v>
      </c>
      <c r="AW222" s="41">
        <v>551.04166666666697</v>
      </c>
      <c r="AX222" s="41">
        <v>551.04166666666697</v>
      </c>
      <c r="AY222" s="41">
        <v>551.04166666666697</v>
      </c>
      <c r="AZ222" s="41">
        <v>551.04166666666697</v>
      </c>
      <c r="BA222" s="41">
        <v>551.04166666666697</v>
      </c>
      <c r="BB222" s="41">
        <v>551.04166666666697</v>
      </c>
      <c r="BC222" s="41">
        <v>551.04166666666697</v>
      </c>
      <c r="BD222" s="41">
        <v>551.04166666666697</v>
      </c>
      <c r="BE222" s="41">
        <v>6612.5</v>
      </c>
      <c r="BF222" s="79"/>
    </row>
    <row r="223" spans="1:58" s="78" customFormat="1" ht="12" hidden="1" customHeight="1" outlineLevel="1">
      <c r="A223" s="82">
        <v>431</v>
      </c>
      <c r="B223" s="81" t="s">
        <v>266</v>
      </c>
      <c r="C223" s="41">
        <v>0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79"/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79"/>
      <c r="AE223" s="41">
        <v>0</v>
      </c>
      <c r="AF223" s="41">
        <v>0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0</v>
      </c>
      <c r="AQ223" s="41">
        <v>0</v>
      </c>
      <c r="AR223" s="79"/>
      <c r="AS223" s="41">
        <v>0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0</v>
      </c>
      <c r="BC223" s="41">
        <v>0</v>
      </c>
      <c r="BD223" s="41">
        <v>0</v>
      </c>
      <c r="BE223" s="41">
        <v>0</v>
      </c>
      <c r="BF223" s="79"/>
    </row>
    <row r="224" spans="1:58" s="78" customFormat="1" ht="12" hidden="1" customHeight="1" outlineLevel="1">
      <c r="A224" s="82">
        <v>432</v>
      </c>
      <c r="B224" s="81" t="s">
        <v>267</v>
      </c>
      <c r="C224" s="41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79"/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79"/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79"/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0</v>
      </c>
      <c r="BE224" s="41">
        <v>0</v>
      </c>
      <c r="BF224" s="79"/>
    </row>
    <row r="225" spans="1:58" s="78" customFormat="1" ht="12" hidden="1" customHeight="1" outlineLevel="1">
      <c r="A225" s="82">
        <v>440</v>
      </c>
      <c r="B225" s="81" t="s">
        <v>268</v>
      </c>
      <c r="C225" s="41">
        <v>0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79"/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79"/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1">
        <v>0</v>
      </c>
      <c r="AR225" s="79"/>
      <c r="AS225" s="41">
        <v>0</v>
      </c>
      <c r="AT225" s="41">
        <v>0</v>
      </c>
      <c r="AU225" s="41">
        <v>0</v>
      </c>
      <c r="AV225" s="41">
        <v>0</v>
      </c>
      <c r="AW225" s="41">
        <v>0</v>
      </c>
      <c r="AX225" s="41">
        <v>0</v>
      </c>
      <c r="AY225" s="41">
        <v>0</v>
      </c>
      <c r="AZ225" s="41">
        <v>0</v>
      </c>
      <c r="BA225" s="41">
        <v>0</v>
      </c>
      <c r="BB225" s="41">
        <v>0</v>
      </c>
      <c r="BC225" s="41">
        <v>0</v>
      </c>
      <c r="BD225" s="41">
        <v>0</v>
      </c>
      <c r="BE225" s="41">
        <v>0</v>
      </c>
      <c r="BF225" s="79"/>
    </row>
    <row r="226" spans="1:58" s="78" customFormat="1" ht="12" hidden="1" customHeight="1" outlineLevel="1">
      <c r="A226" s="82">
        <v>441</v>
      </c>
      <c r="B226" s="81" t="s">
        <v>269</v>
      </c>
      <c r="C226" s="41">
        <v>0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33856</v>
      </c>
      <c r="O226" s="41">
        <v>33856</v>
      </c>
      <c r="P226" s="79"/>
      <c r="Q226" s="41">
        <v>36803.333333333299</v>
      </c>
      <c r="R226" s="41">
        <v>36803.333333333299</v>
      </c>
      <c r="S226" s="41">
        <v>36803.333333333299</v>
      </c>
      <c r="T226" s="41">
        <v>36803.333333333299</v>
      </c>
      <c r="U226" s="41">
        <v>36803.333333333299</v>
      </c>
      <c r="V226" s="41">
        <v>36803.333333333299</v>
      </c>
      <c r="W226" s="41">
        <v>36803.333333333299</v>
      </c>
      <c r="X226" s="41">
        <v>36803.333333333299</v>
      </c>
      <c r="Y226" s="41">
        <v>36803.333333333299</v>
      </c>
      <c r="Z226" s="41">
        <v>36803.333333333299</v>
      </c>
      <c r="AA226" s="41">
        <v>36803.333333333299</v>
      </c>
      <c r="AB226" s="41">
        <v>36803.333333333299</v>
      </c>
      <c r="AC226" s="41">
        <v>441640</v>
      </c>
      <c r="AD226" s="79"/>
      <c r="AE226" s="41">
        <v>46703.631159999997</v>
      </c>
      <c r="AF226" s="41">
        <v>46703.631159999997</v>
      </c>
      <c r="AG226" s="41">
        <v>46703.631159999997</v>
      </c>
      <c r="AH226" s="41">
        <v>46703.631159999997</v>
      </c>
      <c r="AI226" s="41">
        <v>46703.631159999997</v>
      </c>
      <c r="AJ226" s="41">
        <v>46703.631159999997</v>
      </c>
      <c r="AK226" s="41">
        <v>46703.631159999997</v>
      </c>
      <c r="AL226" s="41">
        <v>46703.631159999997</v>
      </c>
      <c r="AM226" s="41">
        <v>46703.631159999997</v>
      </c>
      <c r="AN226" s="41">
        <v>46703.631159999997</v>
      </c>
      <c r="AO226" s="41">
        <v>46703.631159999997</v>
      </c>
      <c r="AP226" s="41">
        <v>46703.631159999997</v>
      </c>
      <c r="AQ226" s="41">
        <v>560443.57392</v>
      </c>
      <c r="AR226" s="79"/>
      <c r="AS226" s="41">
        <v>53704.288836</v>
      </c>
      <c r="AT226" s="41">
        <v>53704.288836</v>
      </c>
      <c r="AU226" s="41">
        <v>53704.288836</v>
      </c>
      <c r="AV226" s="41">
        <v>53704.288836</v>
      </c>
      <c r="AW226" s="41">
        <v>53704.288836</v>
      </c>
      <c r="AX226" s="41">
        <v>53704.288836</v>
      </c>
      <c r="AY226" s="41">
        <v>53704.288836</v>
      </c>
      <c r="AZ226" s="41">
        <v>53704.288836</v>
      </c>
      <c r="BA226" s="41">
        <v>53704.288836</v>
      </c>
      <c r="BB226" s="41">
        <v>53704.288836</v>
      </c>
      <c r="BC226" s="41">
        <v>53704.288836</v>
      </c>
      <c r="BD226" s="41">
        <v>53704.288836</v>
      </c>
      <c r="BE226" s="41">
        <v>644451.46603200003</v>
      </c>
      <c r="BF226" s="79"/>
    </row>
    <row r="227" spans="1:58" s="78" customFormat="1" ht="12" hidden="1" customHeight="1" outlineLevel="1">
      <c r="A227" s="82">
        <v>442</v>
      </c>
      <c r="B227" s="81" t="s">
        <v>271</v>
      </c>
      <c r="C227" s="41">
        <v>0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79"/>
      <c r="Q227" s="41">
        <v>0</v>
      </c>
      <c r="R227" s="41">
        <v>586.66666666666697</v>
      </c>
      <c r="S227" s="41">
        <v>586.66666666666697</v>
      </c>
      <c r="T227" s="41">
        <v>586.66666666666697</v>
      </c>
      <c r="U227" s="41">
        <v>586.66666666666697</v>
      </c>
      <c r="V227" s="41">
        <v>586.66666666666697</v>
      </c>
      <c r="W227" s="41">
        <v>586.66666666666697</v>
      </c>
      <c r="X227" s="41">
        <v>586.66666666666697</v>
      </c>
      <c r="Y227" s="41">
        <v>586.66666666666697</v>
      </c>
      <c r="Z227" s="41">
        <v>586.66666666666697</v>
      </c>
      <c r="AA227" s="41">
        <v>586.66666666666697</v>
      </c>
      <c r="AB227" s="41">
        <v>586.66666666666697</v>
      </c>
      <c r="AC227" s="41">
        <v>7040</v>
      </c>
      <c r="AD227" s="79"/>
      <c r="AE227" s="41">
        <v>0</v>
      </c>
      <c r="AF227" s="41">
        <v>1513.3333333333301</v>
      </c>
      <c r="AG227" s="41">
        <v>1513.3333333333301</v>
      </c>
      <c r="AH227" s="41">
        <v>1513.3333333333301</v>
      </c>
      <c r="AI227" s="41">
        <v>1513.3333333333301</v>
      </c>
      <c r="AJ227" s="41">
        <v>1513.3333333333301</v>
      </c>
      <c r="AK227" s="41">
        <v>1513.3333333333301</v>
      </c>
      <c r="AL227" s="41">
        <v>1513.3333333333301</v>
      </c>
      <c r="AM227" s="41">
        <v>1513.3333333333301</v>
      </c>
      <c r="AN227" s="41">
        <v>1513.3333333333301</v>
      </c>
      <c r="AO227" s="41">
        <v>1513.3333333333301</v>
      </c>
      <c r="AP227" s="41">
        <v>1513.3333333333301</v>
      </c>
      <c r="AQ227" s="41">
        <v>18160</v>
      </c>
      <c r="AR227" s="79"/>
      <c r="AS227" s="41">
        <v>0</v>
      </c>
      <c r="AT227" s="41">
        <v>1686.4</v>
      </c>
      <c r="AU227" s="41">
        <v>1686.4</v>
      </c>
      <c r="AV227" s="41">
        <v>1686.4</v>
      </c>
      <c r="AW227" s="41">
        <v>1686.4</v>
      </c>
      <c r="AX227" s="41">
        <v>1686.4</v>
      </c>
      <c r="AY227" s="41">
        <v>1686.4</v>
      </c>
      <c r="AZ227" s="41">
        <v>1686.4</v>
      </c>
      <c r="BA227" s="41">
        <v>1686.4</v>
      </c>
      <c r="BB227" s="41">
        <v>1686.4</v>
      </c>
      <c r="BC227" s="41">
        <v>1686.4</v>
      </c>
      <c r="BD227" s="41">
        <v>1686.4</v>
      </c>
      <c r="BE227" s="41">
        <v>20236.8</v>
      </c>
      <c r="BF227" s="79"/>
    </row>
    <row r="228" spans="1:58" s="78" customFormat="1" ht="12" hidden="1" customHeight="1" outlineLevel="1">
      <c r="A228" s="82">
        <v>443</v>
      </c>
      <c r="B228" s="81" t="s">
        <v>273</v>
      </c>
      <c r="C228" s="41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79"/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79"/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0</v>
      </c>
      <c r="AR228" s="79"/>
      <c r="AS228" s="41">
        <v>0</v>
      </c>
      <c r="AT228" s="41">
        <v>0</v>
      </c>
      <c r="AU228" s="41">
        <v>0</v>
      </c>
      <c r="AV228" s="41">
        <v>0</v>
      </c>
      <c r="AW228" s="41">
        <v>0</v>
      </c>
      <c r="AX228" s="41">
        <v>0</v>
      </c>
      <c r="AY228" s="41">
        <v>0</v>
      </c>
      <c r="AZ228" s="41">
        <v>0</v>
      </c>
      <c r="BA228" s="41">
        <v>0</v>
      </c>
      <c r="BB228" s="41">
        <v>0</v>
      </c>
      <c r="BC228" s="41">
        <v>0</v>
      </c>
      <c r="BD228" s="41">
        <v>0</v>
      </c>
      <c r="BE228" s="41">
        <v>0</v>
      </c>
      <c r="BF228" s="79"/>
    </row>
    <row r="229" spans="1:58" s="78" customFormat="1" ht="12" hidden="1" customHeight="1" outlineLevel="1">
      <c r="A229" s="82">
        <v>444</v>
      </c>
      <c r="B229" s="81" t="s">
        <v>274</v>
      </c>
      <c r="C229" s="41">
        <v>0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79"/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79"/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79"/>
      <c r="AS229" s="41">
        <v>0</v>
      </c>
      <c r="AT229" s="41">
        <v>0</v>
      </c>
      <c r="AU229" s="41">
        <v>0</v>
      </c>
      <c r="AV229" s="41">
        <v>0</v>
      </c>
      <c r="AW229" s="41">
        <v>0</v>
      </c>
      <c r="AX229" s="41">
        <v>0</v>
      </c>
      <c r="AY229" s="41">
        <v>0</v>
      </c>
      <c r="AZ229" s="41">
        <v>0</v>
      </c>
      <c r="BA229" s="41">
        <v>0</v>
      </c>
      <c r="BB229" s="41">
        <v>0</v>
      </c>
      <c r="BC229" s="41">
        <v>0</v>
      </c>
      <c r="BD229" s="41">
        <v>0</v>
      </c>
      <c r="BE229" s="41">
        <v>0</v>
      </c>
      <c r="BF229" s="79"/>
    </row>
    <row r="230" spans="1:58" s="78" customFormat="1" ht="12" hidden="1" customHeight="1" outlineLevel="1">
      <c r="A230" s="82">
        <v>450</v>
      </c>
      <c r="B230" s="81" t="s">
        <v>275</v>
      </c>
      <c r="C230" s="41">
        <v>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79"/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79"/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0</v>
      </c>
      <c r="AR230" s="79"/>
      <c r="AS230" s="41">
        <v>0</v>
      </c>
      <c r="AT230" s="41">
        <v>0</v>
      </c>
      <c r="AU230" s="41">
        <v>0</v>
      </c>
      <c r="AV230" s="41">
        <v>0</v>
      </c>
      <c r="AW230" s="41">
        <v>0</v>
      </c>
      <c r="AX230" s="41">
        <v>0</v>
      </c>
      <c r="AY230" s="41">
        <v>0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0</v>
      </c>
      <c r="BF230" s="79"/>
    </row>
    <row r="231" spans="1:58" s="78" customFormat="1" ht="12" hidden="1" customHeight="1" outlineLevel="1">
      <c r="A231" s="82">
        <v>490</v>
      </c>
      <c r="B231" s="81" t="s">
        <v>276</v>
      </c>
      <c r="C231" s="41">
        <v>0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79"/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79"/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79"/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0</v>
      </c>
      <c r="BC231" s="41">
        <v>0</v>
      </c>
      <c r="BD231" s="41">
        <v>0</v>
      </c>
      <c r="BE231" s="41">
        <v>0</v>
      </c>
      <c r="BF231" s="79"/>
    </row>
    <row r="232" spans="1:58" ht="12" hidden="1" customHeight="1" outlineLevel="1">
      <c r="A232" s="82"/>
      <c r="B232" s="94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5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5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5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5"/>
    </row>
    <row r="233" spans="1:58" ht="12" customHeight="1" collapsed="1">
      <c r="A233" s="82"/>
      <c r="B233" s="94" t="s">
        <v>39</v>
      </c>
      <c r="C233" s="4">
        <f t="shared" ref="C233:O233" si="134">SUM(C215:C232)</f>
        <v>0</v>
      </c>
      <c r="D233" s="4">
        <f t="shared" si="134"/>
        <v>0</v>
      </c>
      <c r="E233" s="4">
        <f t="shared" si="134"/>
        <v>0</v>
      </c>
      <c r="F233" s="4">
        <f t="shared" si="134"/>
        <v>0</v>
      </c>
      <c r="G233" s="4">
        <f t="shared" si="134"/>
        <v>0</v>
      </c>
      <c r="H233" s="4">
        <f t="shared" si="134"/>
        <v>0</v>
      </c>
      <c r="I233" s="4">
        <f t="shared" si="134"/>
        <v>0</v>
      </c>
      <c r="J233" s="4">
        <f t="shared" si="134"/>
        <v>0</v>
      </c>
      <c r="K233" s="4">
        <f t="shared" si="134"/>
        <v>0</v>
      </c>
      <c r="L233" s="4">
        <f t="shared" si="134"/>
        <v>0</v>
      </c>
      <c r="M233" s="4">
        <f t="shared" si="134"/>
        <v>0</v>
      </c>
      <c r="N233" s="4">
        <f t="shared" si="134"/>
        <v>33856</v>
      </c>
      <c r="O233" s="4">
        <f t="shared" si="134"/>
        <v>33856</v>
      </c>
      <c r="P233" s="45">
        <f>O233-SUM(C233:N233)</f>
        <v>0</v>
      </c>
      <c r="Q233" s="4">
        <f t="shared" ref="Q233:AC233" si="135">SUM(Q215:Q232)</f>
        <v>36803.333333333299</v>
      </c>
      <c r="R233" s="4">
        <f t="shared" si="135"/>
        <v>42273.333333333299</v>
      </c>
      <c r="S233" s="4">
        <f t="shared" si="135"/>
        <v>42273.333333333299</v>
      </c>
      <c r="T233" s="4">
        <f t="shared" si="135"/>
        <v>42273.333333333299</v>
      </c>
      <c r="U233" s="4">
        <f t="shared" si="135"/>
        <v>42273.333333333299</v>
      </c>
      <c r="V233" s="4">
        <f t="shared" si="135"/>
        <v>42273.333333333299</v>
      </c>
      <c r="W233" s="4">
        <f t="shared" si="135"/>
        <v>42273.333333333299</v>
      </c>
      <c r="X233" s="4">
        <f t="shared" si="135"/>
        <v>42273.333333333299</v>
      </c>
      <c r="Y233" s="4">
        <f t="shared" si="135"/>
        <v>42273.333333333299</v>
      </c>
      <c r="Z233" s="4">
        <f t="shared" si="135"/>
        <v>42273.333333333299</v>
      </c>
      <c r="AA233" s="4">
        <f t="shared" si="135"/>
        <v>42273.333333333299</v>
      </c>
      <c r="AB233" s="4">
        <f t="shared" si="135"/>
        <v>42273.333333333299</v>
      </c>
      <c r="AC233" s="4">
        <f t="shared" si="135"/>
        <v>507280</v>
      </c>
      <c r="AD233" s="45">
        <f>AC233-SUM(Q233:AB233)</f>
        <v>5470.000000000291</v>
      </c>
      <c r="AE233" s="4">
        <f t="shared" ref="AE233:AQ233" si="136">SUM(AE215:AE232)</f>
        <v>46703.631159999997</v>
      </c>
      <c r="AF233" s="4">
        <f t="shared" si="136"/>
        <v>53601.13115999999</v>
      </c>
      <c r="AG233" s="4">
        <f t="shared" si="136"/>
        <v>53601.13115999999</v>
      </c>
      <c r="AH233" s="4">
        <f t="shared" si="136"/>
        <v>53601.13115999999</v>
      </c>
      <c r="AI233" s="4">
        <f t="shared" si="136"/>
        <v>53601.13115999999</v>
      </c>
      <c r="AJ233" s="4">
        <f t="shared" si="136"/>
        <v>53601.13115999999</v>
      </c>
      <c r="AK233" s="4">
        <f t="shared" si="136"/>
        <v>53601.13115999999</v>
      </c>
      <c r="AL233" s="4">
        <f t="shared" si="136"/>
        <v>53601.13115999999</v>
      </c>
      <c r="AM233" s="4">
        <f t="shared" si="136"/>
        <v>53601.13115999999</v>
      </c>
      <c r="AN233" s="4">
        <f t="shared" si="136"/>
        <v>53601.13115999999</v>
      </c>
      <c r="AO233" s="4">
        <f t="shared" si="136"/>
        <v>53601.13115999999</v>
      </c>
      <c r="AP233" s="4">
        <f t="shared" si="136"/>
        <v>53601.13115999999</v>
      </c>
      <c r="AQ233" s="4">
        <f t="shared" si="136"/>
        <v>643213.57392</v>
      </c>
      <c r="AR233" s="45">
        <f>AQ233-SUM(AE233:AP233)</f>
        <v>6897.5000000001164</v>
      </c>
      <c r="AS233" s="4">
        <f t="shared" ref="AS233:BE233" si="137">SUM(AS215:AS232)</f>
        <v>53704.288836</v>
      </c>
      <c r="AT233" s="4">
        <f t="shared" si="137"/>
        <v>62731.813836000001</v>
      </c>
      <c r="AU233" s="4">
        <f t="shared" si="137"/>
        <v>62731.813836000001</v>
      </c>
      <c r="AV233" s="4">
        <f t="shared" si="137"/>
        <v>62731.813836000001</v>
      </c>
      <c r="AW233" s="4">
        <f t="shared" si="137"/>
        <v>62731.813836000001</v>
      </c>
      <c r="AX233" s="4">
        <f t="shared" si="137"/>
        <v>62731.813836000001</v>
      </c>
      <c r="AY233" s="4">
        <f t="shared" si="137"/>
        <v>62731.813836000001</v>
      </c>
      <c r="AZ233" s="4">
        <f t="shared" si="137"/>
        <v>62731.813836000001</v>
      </c>
      <c r="BA233" s="4">
        <f t="shared" si="137"/>
        <v>62731.813836000001</v>
      </c>
      <c r="BB233" s="4">
        <f t="shared" si="137"/>
        <v>62731.813836000001</v>
      </c>
      <c r="BC233" s="4">
        <f t="shared" si="137"/>
        <v>62731.813836000001</v>
      </c>
      <c r="BD233" s="4">
        <f t="shared" si="137"/>
        <v>62731.813836000001</v>
      </c>
      <c r="BE233" s="4">
        <f t="shared" si="137"/>
        <v>752781.76603200007</v>
      </c>
      <c r="BF233" s="45">
        <f>BE233-SUM(AS233:BD233)</f>
        <v>9027.5250000000233</v>
      </c>
    </row>
    <row r="234" spans="1:58" ht="12" hidden="1" customHeight="1" outlineLevel="1">
      <c r="A234" s="23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79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79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79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79"/>
    </row>
    <row r="235" spans="1:58" ht="12" hidden="1" customHeight="1" outlineLevel="1">
      <c r="A235" s="23" t="s">
        <v>40</v>
      </c>
      <c r="B235" s="9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79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79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79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79"/>
    </row>
    <row r="236" spans="1:58" ht="12" hidden="1" customHeight="1" outlineLevel="1">
      <c r="A236" s="82" t="s">
        <v>81</v>
      </c>
      <c r="B236" s="8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79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79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79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79"/>
    </row>
    <row r="237" spans="1:58" s="78" customFormat="1" ht="12" hidden="1" customHeight="1" outlineLevel="1">
      <c r="A237" s="82">
        <v>500</v>
      </c>
      <c r="B237" s="81" t="s">
        <v>40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79"/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79"/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  <c r="AR237" s="79"/>
      <c r="AS237" s="41">
        <v>0</v>
      </c>
      <c r="AT237" s="41">
        <v>0</v>
      </c>
      <c r="AU237" s="41">
        <v>0</v>
      </c>
      <c r="AV237" s="41">
        <v>0</v>
      </c>
      <c r="AW237" s="41">
        <v>0</v>
      </c>
      <c r="AX237" s="41">
        <v>0</v>
      </c>
      <c r="AY237" s="41">
        <v>0</v>
      </c>
      <c r="AZ237" s="41">
        <v>0</v>
      </c>
      <c r="BA237" s="41">
        <v>0</v>
      </c>
      <c r="BB237" s="41">
        <v>0</v>
      </c>
      <c r="BC237" s="41">
        <v>0</v>
      </c>
      <c r="BD237" s="41">
        <v>0</v>
      </c>
      <c r="BE237" s="41">
        <v>0</v>
      </c>
      <c r="BF237" s="79"/>
    </row>
    <row r="238" spans="1:58" s="78" customFormat="1" ht="12" hidden="1" customHeight="1" outlineLevel="1">
      <c r="A238" s="82">
        <v>510</v>
      </c>
      <c r="B238" s="81" t="s">
        <v>278</v>
      </c>
      <c r="C238" s="41">
        <v>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79"/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79"/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79"/>
      <c r="AS238" s="41">
        <v>0</v>
      </c>
      <c r="AT238" s="41">
        <v>0</v>
      </c>
      <c r="AU238" s="41">
        <v>0</v>
      </c>
      <c r="AV238" s="41">
        <v>0</v>
      </c>
      <c r="AW238" s="41">
        <v>0</v>
      </c>
      <c r="AX238" s="41">
        <v>0</v>
      </c>
      <c r="AY238" s="41">
        <v>0</v>
      </c>
      <c r="AZ238" s="41">
        <v>0</v>
      </c>
      <c r="BA238" s="41">
        <v>0</v>
      </c>
      <c r="BB238" s="41">
        <v>0</v>
      </c>
      <c r="BC238" s="41">
        <v>0</v>
      </c>
      <c r="BD238" s="41">
        <v>0</v>
      </c>
      <c r="BE238" s="41">
        <v>0</v>
      </c>
      <c r="BF238" s="79"/>
    </row>
    <row r="239" spans="1:58" s="78" customFormat="1" ht="12" hidden="1" customHeight="1" outlineLevel="1">
      <c r="A239" s="82">
        <v>519</v>
      </c>
      <c r="B239" s="81" t="s">
        <v>279</v>
      </c>
      <c r="C239" s="41">
        <v>0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79"/>
      <c r="Q239" s="41">
        <v>0</v>
      </c>
      <c r="R239" s="41">
        <v>0</v>
      </c>
      <c r="S239" s="41">
        <v>0</v>
      </c>
      <c r="T239" s="41">
        <v>0</v>
      </c>
      <c r="U239" s="41">
        <v>660</v>
      </c>
      <c r="V239" s="41">
        <v>660</v>
      </c>
      <c r="W239" s="41">
        <v>660</v>
      </c>
      <c r="X239" s="41">
        <v>660</v>
      </c>
      <c r="Y239" s="41">
        <v>660</v>
      </c>
      <c r="Z239" s="41">
        <v>660</v>
      </c>
      <c r="AA239" s="41">
        <v>660</v>
      </c>
      <c r="AB239" s="41">
        <v>660</v>
      </c>
      <c r="AC239" s="41">
        <v>6600</v>
      </c>
      <c r="AD239" s="79"/>
      <c r="AE239" s="41">
        <v>0</v>
      </c>
      <c r="AF239" s="41">
        <v>0</v>
      </c>
      <c r="AG239" s="41">
        <v>0</v>
      </c>
      <c r="AH239" s="41">
        <v>0</v>
      </c>
      <c r="AI239" s="41">
        <v>887.4</v>
      </c>
      <c r="AJ239" s="41">
        <v>887.4</v>
      </c>
      <c r="AK239" s="41">
        <v>887.4</v>
      </c>
      <c r="AL239" s="41">
        <v>887.4</v>
      </c>
      <c r="AM239" s="41">
        <v>887.4</v>
      </c>
      <c r="AN239" s="41">
        <v>887.4</v>
      </c>
      <c r="AO239" s="41">
        <v>887.4</v>
      </c>
      <c r="AP239" s="41">
        <v>887.4</v>
      </c>
      <c r="AQ239" s="41">
        <v>8874</v>
      </c>
      <c r="AR239" s="79"/>
      <c r="AS239" s="41">
        <v>0</v>
      </c>
      <c r="AT239" s="41">
        <v>0</v>
      </c>
      <c r="AU239" s="41">
        <v>0</v>
      </c>
      <c r="AV239" s="41">
        <v>0</v>
      </c>
      <c r="AW239" s="41">
        <v>1123.6320000000001</v>
      </c>
      <c r="AX239" s="41">
        <v>1123.6320000000001</v>
      </c>
      <c r="AY239" s="41">
        <v>1123.6320000000001</v>
      </c>
      <c r="AZ239" s="41">
        <v>1123.6320000000001</v>
      </c>
      <c r="BA239" s="41">
        <v>1123.6320000000001</v>
      </c>
      <c r="BB239" s="41">
        <v>1123.6320000000001</v>
      </c>
      <c r="BC239" s="41">
        <v>1123.6320000000001</v>
      </c>
      <c r="BD239" s="41">
        <v>1123.6320000000001</v>
      </c>
      <c r="BE239" s="41">
        <v>11236.32</v>
      </c>
      <c r="BF239" s="79"/>
    </row>
    <row r="240" spans="1:58" s="78" customFormat="1" ht="12" hidden="1" customHeight="1" outlineLevel="1">
      <c r="A240" s="82">
        <v>520</v>
      </c>
      <c r="B240" s="81" t="s">
        <v>281</v>
      </c>
      <c r="C240" s="41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79"/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79"/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  <c r="AR240" s="79"/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79"/>
    </row>
    <row r="241" spans="1:58" s="78" customFormat="1" ht="12" hidden="1" customHeight="1" outlineLevel="1">
      <c r="A241" s="82">
        <v>521</v>
      </c>
      <c r="B241" s="81" t="s">
        <v>282</v>
      </c>
      <c r="C241" s="41">
        <v>0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79"/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79"/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1">
        <v>0</v>
      </c>
      <c r="AQ241" s="41">
        <v>0</v>
      </c>
      <c r="AR241" s="79"/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0</v>
      </c>
      <c r="AZ241" s="41">
        <v>0</v>
      </c>
      <c r="BA241" s="41">
        <v>0</v>
      </c>
      <c r="BB241" s="41">
        <v>0</v>
      </c>
      <c r="BC241" s="41">
        <v>0</v>
      </c>
      <c r="BD241" s="41">
        <v>0</v>
      </c>
      <c r="BE241" s="41">
        <v>0</v>
      </c>
      <c r="BF241" s="79"/>
    </row>
    <row r="242" spans="1:58" s="78" customFormat="1" ht="12" hidden="1" customHeight="1" outlineLevel="1">
      <c r="A242" s="82">
        <v>522</v>
      </c>
      <c r="B242" s="81" t="s">
        <v>283</v>
      </c>
      <c r="C242" s="41">
        <v>2512.65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3541</v>
      </c>
      <c r="P242" s="79"/>
      <c r="Q242" s="41">
        <v>2091.75</v>
      </c>
      <c r="R242" s="41">
        <v>2091.75</v>
      </c>
      <c r="S242" s="41">
        <v>2091.75</v>
      </c>
      <c r="T242" s="41">
        <v>2091.75</v>
      </c>
      <c r="U242" s="41">
        <v>2091.75</v>
      </c>
      <c r="V242" s="41">
        <v>2091.75</v>
      </c>
      <c r="W242" s="41">
        <v>2091.75</v>
      </c>
      <c r="X242" s="41">
        <v>2091.75</v>
      </c>
      <c r="Y242" s="41">
        <v>2091.75</v>
      </c>
      <c r="Z242" s="41">
        <v>2091.75</v>
      </c>
      <c r="AA242" s="41">
        <v>2091.75</v>
      </c>
      <c r="AB242" s="41">
        <v>2091.75</v>
      </c>
      <c r="AC242" s="41">
        <v>25101</v>
      </c>
      <c r="AD242" s="79"/>
      <c r="AE242" s="41">
        <v>1976.3333333333301</v>
      </c>
      <c r="AF242" s="41">
        <v>1976.3333333333301</v>
      </c>
      <c r="AG242" s="41">
        <v>1976.3333333333301</v>
      </c>
      <c r="AH242" s="41">
        <v>1976.3333333333301</v>
      </c>
      <c r="AI242" s="41">
        <v>1976.3333333333301</v>
      </c>
      <c r="AJ242" s="41">
        <v>1976.3333333333301</v>
      </c>
      <c r="AK242" s="41">
        <v>1976.3333333333301</v>
      </c>
      <c r="AL242" s="41">
        <v>1976.3333333333301</v>
      </c>
      <c r="AM242" s="41">
        <v>1976.3333333333301</v>
      </c>
      <c r="AN242" s="41">
        <v>1976.3333333333301</v>
      </c>
      <c r="AO242" s="41">
        <v>1976.3333333333301</v>
      </c>
      <c r="AP242" s="41">
        <v>1976.3333333333301</v>
      </c>
      <c r="AQ242" s="41">
        <v>23716</v>
      </c>
      <c r="AR242" s="79"/>
      <c r="AS242" s="41">
        <v>2173.9666666666699</v>
      </c>
      <c r="AT242" s="41">
        <v>2173.9666666666699</v>
      </c>
      <c r="AU242" s="41">
        <v>2173.9666666666699</v>
      </c>
      <c r="AV242" s="41">
        <v>2173.9666666666699</v>
      </c>
      <c r="AW242" s="41">
        <v>2173.9666666666699</v>
      </c>
      <c r="AX242" s="41">
        <v>2173.9666666666699</v>
      </c>
      <c r="AY242" s="41">
        <v>2173.9666666666699</v>
      </c>
      <c r="AZ242" s="41">
        <v>2173.9666666666699</v>
      </c>
      <c r="BA242" s="41">
        <v>2173.9666666666699</v>
      </c>
      <c r="BB242" s="41">
        <v>2173.9666666666699</v>
      </c>
      <c r="BC242" s="41">
        <v>2173.9666666666699</v>
      </c>
      <c r="BD242" s="41">
        <v>2173.9666666666699</v>
      </c>
      <c r="BE242" s="41">
        <v>26087.599999999999</v>
      </c>
      <c r="BF242" s="79"/>
    </row>
    <row r="243" spans="1:58" s="78" customFormat="1" ht="12" hidden="1" customHeight="1" outlineLevel="1">
      <c r="A243" s="82">
        <v>523</v>
      </c>
      <c r="B243" s="81" t="s">
        <v>284</v>
      </c>
      <c r="C243" s="41">
        <v>0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79"/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79"/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79"/>
      <c r="AS243" s="41">
        <v>0</v>
      </c>
      <c r="AT243" s="41">
        <v>0</v>
      </c>
      <c r="AU243" s="41">
        <v>0</v>
      </c>
      <c r="AV243" s="41">
        <v>0</v>
      </c>
      <c r="AW243" s="41">
        <v>0</v>
      </c>
      <c r="AX243" s="41">
        <v>0</v>
      </c>
      <c r="AY243" s="41">
        <v>0</v>
      </c>
      <c r="AZ243" s="41">
        <v>0</v>
      </c>
      <c r="BA243" s="41">
        <v>0</v>
      </c>
      <c r="BB243" s="41">
        <v>0</v>
      </c>
      <c r="BC243" s="41">
        <v>0</v>
      </c>
      <c r="BD243" s="41">
        <v>0</v>
      </c>
      <c r="BE243" s="41">
        <v>0</v>
      </c>
      <c r="BF243" s="79"/>
    </row>
    <row r="244" spans="1:58" s="78" customFormat="1" ht="12" hidden="1" customHeight="1" outlineLevel="1">
      <c r="A244" s="82">
        <v>530</v>
      </c>
      <c r="B244" s="81" t="s">
        <v>285</v>
      </c>
      <c r="C244" s="41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79"/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79"/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79"/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79"/>
    </row>
    <row r="245" spans="1:58" s="78" customFormat="1" ht="12" hidden="1" customHeight="1" outlineLevel="1">
      <c r="A245" s="82">
        <v>531</v>
      </c>
      <c r="B245" s="81" t="s">
        <v>286</v>
      </c>
      <c r="C245" s="41">
        <v>0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79"/>
      <c r="Q245" s="41">
        <v>186.666666666667</v>
      </c>
      <c r="R245" s="41">
        <v>186.666666666667</v>
      </c>
      <c r="S245" s="41">
        <v>186.666666666667</v>
      </c>
      <c r="T245" s="41">
        <v>186.666666666667</v>
      </c>
      <c r="U245" s="41">
        <v>186.666666666667</v>
      </c>
      <c r="V245" s="41">
        <v>186.666666666667</v>
      </c>
      <c r="W245" s="41">
        <v>186.666666666667</v>
      </c>
      <c r="X245" s="41">
        <v>186.666666666667</v>
      </c>
      <c r="Y245" s="41">
        <v>186.666666666667</v>
      </c>
      <c r="Z245" s="41">
        <v>186.666666666667</v>
      </c>
      <c r="AA245" s="41">
        <v>186.666666666667</v>
      </c>
      <c r="AB245" s="41">
        <v>186.666666666667</v>
      </c>
      <c r="AC245" s="41">
        <v>2240</v>
      </c>
      <c r="AD245" s="79"/>
      <c r="AE245" s="41">
        <v>261.8</v>
      </c>
      <c r="AF245" s="41">
        <v>261.8</v>
      </c>
      <c r="AG245" s="41">
        <v>261.8</v>
      </c>
      <c r="AH245" s="41">
        <v>261.8</v>
      </c>
      <c r="AI245" s="41">
        <v>261.8</v>
      </c>
      <c r="AJ245" s="41">
        <v>261.8</v>
      </c>
      <c r="AK245" s="41">
        <v>261.8</v>
      </c>
      <c r="AL245" s="41">
        <v>261.8</v>
      </c>
      <c r="AM245" s="41">
        <v>261.8</v>
      </c>
      <c r="AN245" s="41">
        <v>261.8</v>
      </c>
      <c r="AO245" s="41">
        <v>261.8</v>
      </c>
      <c r="AP245" s="41">
        <v>261.8</v>
      </c>
      <c r="AQ245" s="41">
        <v>3141.6</v>
      </c>
      <c r="AR245" s="79"/>
      <c r="AS245" s="41">
        <v>339.86399999999998</v>
      </c>
      <c r="AT245" s="41">
        <v>339.86399999999998</v>
      </c>
      <c r="AU245" s="41">
        <v>339.86399999999998</v>
      </c>
      <c r="AV245" s="41">
        <v>339.86399999999998</v>
      </c>
      <c r="AW245" s="41">
        <v>339.86399999999998</v>
      </c>
      <c r="AX245" s="41">
        <v>339.86399999999998</v>
      </c>
      <c r="AY245" s="41">
        <v>339.86399999999998</v>
      </c>
      <c r="AZ245" s="41">
        <v>339.86399999999998</v>
      </c>
      <c r="BA245" s="41">
        <v>339.86399999999998</v>
      </c>
      <c r="BB245" s="41">
        <v>339.86399999999998</v>
      </c>
      <c r="BC245" s="41">
        <v>339.86399999999998</v>
      </c>
      <c r="BD245" s="41">
        <v>339.86399999999998</v>
      </c>
      <c r="BE245" s="41">
        <v>4078.3679999999999</v>
      </c>
      <c r="BF245" s="79"/>
    </row>
    <row r="246" spans="1:58" s="78" customFormat="1" ht="12" hidden="1" customHeight="1" outlineLevel="1">
      <c r="A246" s="82">
        <v>532</v>
      </c>
      <c r="B246" s="81" t="s">
        <v>288</v>
      </c>
      <c r="C246" s="41">
        <v>0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79"/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79"/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79"/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79"/>
    </row>
    <row r="247" spans="1:58" s="78" customFormat="1" ht="12" hidden="1" customHeight="1" outlineLevel="1">
      <c r="A247" s="82">
        <v>533</v>
      </c>
      <c r="B247" s="81" t="s">
        <v>289</v>
      </c>
      <c r="C247" s="41">
        <v>0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146.88</v>
      </c>
      <c r="O247" s="41">
        <v>146.88</v>
      </c>
      <c r="P247" s="79"/>
      <c r="Q247" s="41">
        <v>0</v>
      </c>
      <c r="R247" s="41">
        <v>12</v>
      </c>
      <c r="S247" s="41">
        <v>12</v>
      </c>
      <c r="T247" s="41">
        <v>12</v>
      </c>
      <c r="U247" s="41">
        <v>12</v>
      </c>
      <c r="V247" s="41">
        <v>12</v>
      </c>
      <c r="W247" s="41">
        <v>12</v>
      </c>
      <c r="X247" s="41">
        <v>12</v>
      </c>
      <c r="Y247" s="41">
        <v>12</v>
      </c>
      <c r="Z247" s="41">
        <v>12</v>
      </c>
      <c r="AA247" s="41">
        <v>12</v>
      </c>
      <c r="AB247" s="41">
        <v>12</v>
      </c>
      <c r="AC247" s="41">
        <v>144</v>
      </c>
      <c r="AD247" s="79"/>
      <c r="AE247" s="41">
        <v>0</v>
      </c>
      <c r="AF247" s="41">
        <v>12.24</v>
      </c>
      <c r="AG247" s="41">
        <v>12.24</v>
      </c>
      <c r="AH247" s="41">
        <v>12.24</v>
      </c>
      <c r="AI247" s="41">
        <v>12.24</v>
      </c>
      <c r="AJ247" s="41">
        <v>12.24</v>
      </c>
      <c r="AK247" s="41">
        <v>12.24</v>
      </c>
      <c r="AL247" s="41">
        <v>12.24</v>
      </c>
      <c r="AM247" s="41">
        <v>12.24</v>
      </c>
      <c r="AN247" s="41">
        <v>12.24</v>
      </c>
      <c r="AO247" s="41">
        <v>12.24</v>
      </c>
      <c r="AP247" s="41">
        <v>12.24</v>
      </c>
      <c r="AQ247" s="41">
        <v>146.88</v>
      </c>
      <c r="AR247" s="79"/>
      <c r="AS247" s="41">
        <v>0</v>
      </c>
      <c r="AT247" s="41">
        <v>12.4848</v>
      </c>
      <c r="AU247" s="41">
        <v>12.4848</v>
      </c>
      <c r="AV247" s="41">
        <v>12.4848</v>
      </c>
      <c r="AW247" s="41">
        <v>12.4848</v>
      </c>
      <c r="AX247" s="41">
        <v>12.4848</v>
      </c>
      <c r="AY247" s="41">
        <v>12.4848</v>
      </c>
      <c r="AZ247" s="41">
        <v>12.4848</v>
      </c>
      <c r="BA247" s="41">
        <v>12.4848</v>
      </c>
      <c r="BB247" s="41">
        <v>12.4848</v>
      </c>
      <c r="BC247" s="41">
        <v>12.4848</v>
      </c>
      <c r="BD247" s="41">
        <v>12.4848</v>
      </c>
      <c r="BE247" s="41">
        <v>149.8176</v>
      </c>
      <c r="BF247" s="79"/>
    </row>
    <row r="248" spans="1:58" s="78" customFormat="1" ht="12" hidden="1" customHeight="1" outlineLevel="1">
      <c r="A248" s="82">
        <v>534</v>
      </c>
      <c r="B248" s="81" t="s">
        <v>290</v>
      </c>
      <c r="C248" s="41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79"/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79"/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  <c r="AR248" s="79"/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79"/>
    </row>
    <row r="249" spans="1:58" s="78" customFormat="1" ht="12" hidden="1" customHeight="1" outlineLevel="1">
      <c r="A249" s="82">
        <v>535</v>
      </c>
      <c r="B249" s="81" t="s">
        <v>291</v>
      </c>
      <c r="C249" s="41">
        <v>0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79"/>
      <c r="Q249" s="41">
        <v>1000</v>
      </c>
      <c r="R249" s="41">
        <v>1000</v>
      </c>
      <c r="S249" s="41">
        <v>1000</v>
      </c>
      <c r="T249" s="41">
        <v>1000</v>
      </c>
      <c r="U249" s="41">
        <v>1000</v>
      </c>
      <c r="V249" s="41">
        <v>1000</v>
      </c>
      <c r="W249" s="41">
        <v>1000</v>
      </c>
      <c r="X249" s="41">
        <v>1000</v>
      </c>
      <c r="Y249" s="41">
        <v>1000</v>
      </c>
      <c r="Z249" s="41">
        <v>1000</v>
      </c>
      <c r="AA249" s="41">
        <v>1000</v>
      </c>
      <c r="AB249" s="41">
        <v>1000</v>
      </c>
      <c r="AC249" s="41">
        <v>12000</v>
      </c>
      <c r="AD249" s="79"/>
      <c r="AE249" s="41">
        <v>1200</v>
      </c>
      <c r="AF249" s="41">
        <v>1200</v>
      </c>
      <c r="AG249" s="41">
        <v>1200</v>
      </c>
      <c r="AH249" s="41">
        <v>1200</v>
      </c>
      <c r="AI249" s="41">
        <v>1200</v>
      </c>
      <c r="AJ249" s="41">
        <v>1200</v>
      </c>
      <c r="AK249" s="41">
        <v>1200</v>
      </c>
      <c r="AL249" s="41">
        <v>1200</v>
      </c>
      <c r="AM249" s="41">
        <v>1200</v>
      </c>
      <c r="AN249" s="41">
        <v>1200</v>
      </c>
      <c r="AO249" s="41">
        <v>1200</v>
      </c>
      <c r="AP249" s="41">
        <v>1200</v>
      </c>
      <c r="AQ249" s="41">
        <v>14400</v>
      </c>
      <c r="AR249" s="79"/>
      <c r="AS249" s="41">
        <v>1440</v>
      </c>
      <c r="AT249" s="41">
        <v>1440</v>
      </c>
      <c r="AU249" s="41">
        <v>1440</v>
      </c>
      <c r="AV249" s="41">
        <v>1440</v>
      </c>
      <c r="AW249" s="41">
        <v>1440</v>
      </c>
      <c r="AX249" s="41">
        <v>1440</v>
      </c>
      <c r="AY249" s="41">
        <v>1440</v>
      </c>
      <c r="AZ249" s="41">
        <v>1440</v>
      </c>
      <c r="BA249" s="41">
        <v>1440</v>
      </c>
      <c r="BB249" s="41">
        <v>1440</v>
      </c>
      <c r="BC249" s="41">
        <v>1440</v>
      </c>
      <c r="BD249" s="41">
        <v>1440</v>
      </c>
      <c r="BE249" s="41">
        <v>17280</v>
      </c>
      <c r="BF249" s="79"/>
    </row>
    <row r="250" spans="1:58" s="78" customFormat="1" ht="12" hidden="1" customHeight="1" outlineLevel="1">
      <c r="A250" s="82">
        <v>536</v>
      </c>
      <c r="B250" s="81" t="s">
        <v>293</v>
      </c>
      <c r="C250" s="41">
        <v>0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79"/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79"/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79"/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79"/>
    </row>
    <row r="251" spans="1:58" s="78" customFormat="1" ht="12" hidden="1" customHeight="1" outlineLevel="1">
      <c r="A251" s="82">
        <v>540</v>
      </c>
      <c r="B251" s="81" t="s">
        <v>294</v>
      </c>
      <c r="C251" s="41">
        <v>0</v>
      </c>
      <c r="D251" s="41">
        <v>0</v>
      </c>
      <c r="E251" s="41">
        <v>0</v>
      </c>
      <c r="F251" s="41">
        <v>1000</v>
      </c>
      <c r="G251" s="41">
        <v>175</v>
      </c>
      <c r="H251" s="41">
        <v>0</v>
      </c>
      <c r="I251" s="41">
        <v>0</v>
      </c>
      <c r="J251" s="41">
        <v>165</v>
      </c>
      <c r="K251" s="41">
        <v>165</v>
      </c>
      <c r="L251" s="41">
        <v>165</v>
      </c>
      <c r="M251" s="41">
        <v>165</v>
      </c>
      <c r="N251" s="41">
        <v>165</v>
      </c>
      <c r="O251" s="41">
        <v>2000</v>
      </c>
      <c r="P251" s="79"/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79"/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79"/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0</v>
      </c>
      <c r="BD251" s="41">
        <v>0</v>
      </c>
      <c r="BE251" s="41">
        <v>0</v>
      </c>
      <c r="BF251" s="79"/>
    </row>
    <row r="252" spans="1:58" s="78" customFormat="1" ht="12" hidden="1" customHeight="1" outlineLevel="1">
      <c r="A252" s="82">
        <v>550</v>
      </c>
      <c r="B252" s="81" t="s">
        <v>295</v>
      </c>
      <c r="C252" s="41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840</v>
      </c>
      <c r="M252" s="41">
        <v>1680</v>
      </c>
      <c r="N252" s="41">
        <v>2520</v>
      </c>
      <c r="O252" s="41">
        <v>8400</v>
      </c>
      <c r="P252" s="79"/>
      <c r="Q252" s="41">
        <v>0</v>
      </c>
      <c r="R252" s="41">
        <v>933.33333333333303</v>
      </c>
      <c r="S252" s="41">
        <v>933.33333333333303</v>
      </c>
      <c r="T252" s="41">
        <v>933.33333333333303</v>
      </c>
      <c r="U252" s="41">
        <v>933.33333333333303</v>
      </c>
      <c r="V252" s="41">
        <v>933.33333333333303</v>
      </c>
      <c r="W252" s="41">
        <v>933.33333333333303</v>
      </c>
      <c r="X252" s="41">
        <v>933.33333333333303</v>
      </c>
      <c r="Y252" s="41">
        <v>933.33333333333303</v>
      </c>
      <c r="Z252" s="41">
        <v>933.33333333333303</v>
      </c>
      <c r="AA252" s="41">
        <v>933.33333333333303</v>
      </c>
      <c r="AB252" s="41">
        <v>933.33333333333303</v>
      </c>
      <c r="AC252" s="41">
        <v>11200</v>
      </c>
      <c r="AD252" s="79"/>
      <c r="AE252" s="41">
        <v>0</v>
      </c>
      <c r="AF252" s="41">
        <v>256.66666666666703</v>
      </c>
      <c r="AG252" s="41">
        <v>256.66666666666703</v>
      </c>
      <c r="AH252" s="41">
        <v>256.66666666666703</v>
      </c>
      <c r="AI252" s="41">
        <v>256.66666666666703</v>
      </c>
      <c r="AJ252" s="41">
        <v>256.66666666666703</v>
      </c>
      <c r="AK252" s="41">
        <v>256.66666666666703</v>
      </c>
      <c r="AL252" s="41">
        <v>256.66666666666703</v>
      </c>
      <c r="AM252" s="41">
        <v>256.66666666666703</v>
      </c>
      <c r="AN252" s="41">
        <v>256.66666666666703</v>
      </c>
      <c r="AO252" s="41">
        <v>256.66666666666703</v>
      </c>
      <c r="AP252" s="41">
        <v>256.66666666666703</v>
      </c>
      <c r="AQ252" s="41">
        <v>3080</v>
      </c>
      <c r="AR252" s="79"/>
      <c r="AS252" s="41">
        <v>0</v>
      </c>
      <c r="AT252" s="41">
        <v>333.2</v>
      </c>
      <c r="AU252" s="41">
        <v>333.2</v>
      </c>
      <c r="AV252" s="41">
        <v>333.2</v>
      </c>
      <c r="AW252" s="41">
        <v>333.2</v>
      </c>
      <c r="AX252" s="41">
        <v>333.2</v>
      </c>
      <c r="AY252" s="41">
        <v>333.2</v>
      </c>
      <c r="AZ252" s="41">
        <v>333.2</v>
      </c>
      <c r="BA252" s="41">
        <v>333.2</v>
      </c>
      <c r="BB252" s="41">
        <v>333.2</v>
      </c>
      <c r="BC252" s="41">
        <v>333.2</v>
      </c>
      <c r="BD252" s="41">
        <v>333.2</v>
      </c>
      <c r="BE252" s="41">
        <v>3998.4</v>
      </c>
      <c r="BF252" s="79"/>
    </row>
    <row r="253" spans="1:58" s="78" customFormat="1" ht="12" hidden="1" customHeight="1" outlineLevel="1">
      <c r="A253" s="82">
        <v>570</v>
      </c>
      <c r="B253" s="81" t="s">
        <v>296</v>
      </c>
      <c r="C253" s="41">
        <v>0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79"/>
      <c r="Q253" s="41">
        <v>0</v>
      </c>
      <c r="R253" s="41">
        <v>186.666666666667</v>
      </c>
      <c r="S253" s="41">
        <v>186.666666666667</v>
      </c>
      <c r="T253" s="41">
        <v>186.666666666667</v>
      </c>
      <c r="U253" s="41">
        <v>186.666666666667</v>
      </c>
      <c r="V253" s="41">
        <v>186.666666666667</v>
      </c>
      <c r="W253" s="41">
        <v>186.666666666667</v>
      </c>
      <c r="X253" s="41">
        <v>186.666666666667</v>
      </c>
      <c r="Y253" s="41">
        <v>186.666666666667</v>
      </c>
      <c r="Z253" s="41">
        <v>186.666666666667</v>
      </c>
      <c r="AA253" s="41">
        <v>186.666666666667</v>
      </c>
      <c r="AB253" s="41">
        <v>186.666666666667</v>
      </c>
      <c r="AC253" s="41">
        <v>2240</v>
      </c>
      <c r="AD253" s="79"/>
      <c r="AE253" s="41">
        <v>0</v>
      </c>
      <c r="AF253" s="41">
        <v>261.8</v>
      </c>
      <c r="AG253" s="41">
        <v>261.8</v>
      </c>
      <c r="AH253" s="41">
        <v>261.8</v>
      </c>
      <c r="AI253" s="41">
        <v>261.8</v>
      </c>
      <c r="AJ253" s="41">
        <v>261.8</v>
      </c>
      <c r="AK253" s="41">
        <v>261.8</v>
      </c>
      <c r="AL253" s="41">
        <v>261.8</v>
      </c>
      <c r="AM253" s="41">
        <v>261.8</v>
      </c>
      <c r="AN253" s="41">
        <v>261.8</v>
      </c>
      <c r="AO253" s="41">
        <v>261.8</v>
      </c>
      <c r="AP253" s="41">
        <v>261.8</v>
      </c>
      <c r="AQ253" s="41">
        <v>3141.6</v>
      </c>
      <c r="AR253" s="79"/>
      <c r="AS253" s="41">
        <v>0</v>
      </c>
      <c r="AT253" s="41">
        <v>339.86399999999998</v>
      </c>
      <c r="AU253" s="41">
        <v>339.86399999999998</v>
      </c>
      <c r="AV253" s="41">
        <v>339.86399999999998</v>
      </c>
      <c r="AW253" s="41">
        <v>339.86399999999998</v>
      </c>
      <c r="AX253" s="41">
        <v>339.86399999999998</v>
      </c>
      <c r="AY253" s="41">
        <v>339.86399999999998</v>
      </c>
      <c r="AZ253" s="41">
        <v>339.86399999999998</v>
      </c>
      <c r="BA253" s="41">
        <v>339.86399999999998</v>
      </c>
      <c r="BB253" s="41">
        <v>339.86399999999998</v>
      </c>
      <c r="BC253" s="41">
        <v>339.86399999999998</v>
      </c>
      <c r="BD253" s="41">
        <v>339.86399999999998</v>
      </c>
      <c r="BE253" s="41">
        <v>4078.3679999999999</v>
      </c>
      <c r="BF253" s="79"/>
    </row>
    <row r="254" spans="1:58" s="78" customFormat="1" ht="12" hidden="1" customHeight="1" outlineLevel="1">
      <c r="A254" s="82">
        <v>580</v>
      </c>
      <c r="B254" s="81" t="s">
        <v>297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1200</v>
      </c>
      <c r="M254" s="41">
        <v>1500</v>
      </c>
      <c r="N254" s="41">
        <v>3000</v>
      </c>
      <c r="O254" s="41">
        <v>6000</v>
      </c>
      <c r="P254" s="79"/>
      <c r="Q254" s="41">
        <v>0</v>
      </c>
      <c r="R254" s="41">
        <v>0</v>
      </c>
      <c r="S254" s="41">
        <v>200</v>
      </c>
      <c r="T254" s="41">
        <v>200</v>
      </c>
      <c r="U254" s="41">
        <v>200</v>
      </c>
      <c r="V254" s="41">
        <v>200</v>
      </c>
      <c r="W254" s="41">
        <v>200</v>
      </c>
      <c r="X254" s="41">
        <v>200</v>
      </c>
      <c r="Y254" s="41">
        <v>200</v>
      </c>
      <c r="Z254" s="41">
        <v>200</v>
      </c>
      <c r="AA254" s="41">
        <v>200</v>
      </c>
      <c r="AB254" s="41">
        <v>200</v>
      </c>
      <c r="AC254" s="41">
        <v>2000</v>
      </c>
      <c r="AD254" s="79"/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1">
        <v>0</v>
      </c>
      <c r="AQ254" s="41">
        <v>0</v>
      </c>
      <c r="AR254" s="79"/>
      <c r="AS254" s="41">
        <v>0</v>
      </c>
      <c r="AT254" s="41">
        <v>0</v>
      </c>
      <c r="AU254" s="41">
        <v>0</v>
      </c>
      <c r="AV254" s="41">
        <v>0</v>
      </c>
      <c r="AW254" s="41">
        <v>0</v>
      </c>
      <c r="AX254" s="41">
        <v>0</v>
      </c>
      <c r="AY254" s="41">
        <v>0</v>
      </c>
      <c r="AZ254" s="41">
        <v>0</v>
      </c>
      <c r="BA254" s="41">
        <v>0</v>
      </c>
      <c r="BB254" s="41">
        <v>0</v>
      </c>
      <c r="BC254" s="41">
        <v>0</v>
      </c>
      <c r="BD254" s="41">
        <v>0</v>
      </c>
      <c r="BE254" s="41">
        <v>0</v>
      </c>
      <c r="BF254" s="79"/>
    </row>
    <row r="255" spans="1:58" s="78" customFormat="1" ht="12" hidden="1" customHeight="1" outlineLevel="1">
      <c r="A255" s="82">
        <v>581</v>
      </c>
      <c r="B255" s="81" t="s">
        <v>298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79"/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0</v>
      </c>
      <c r="AC255" s="41">
        <v>0</v>
      </c>
      <c r="AD255" s="79"/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1">
        <v>0</v>
      </c>
      <c r="AQ255" s="41">
        <v>0</v>
      </c>
      <c r="AR255" s="79"/>
      <c r="AS255" s="41">
        <v>0</v>
      </c>
      <c r="AT255" s="41">
        <v>0</v>
      </c>
      <c r="AU255" s="41">
        <v>0</v>
      </c>
      <c r="AV255" s="41">
        <v>0</v>
      </c>
      <c r="AW255" s="41">
        <v>0</v>
      </c>
      <c r="AX255" s="41">
        <v>0</v>
      </c>
      <c r="AY255" s="41">
        <v>0</v>
      </c>
      <c r="AZ255" s="41">
        <v>0</v>
      </c>
      <c r="BA255" s="41">
        <v>0</v>
      </c>
      <c r="BB255" s="41">
        <v>0</v>
      </c>
      <c r="BC255" s="41">
        <v>0</v>
      </c>
      <c r="BD255" s="41">
        <v>0</v>
      </c>
      <c r="BE255" s="41">
        <v>0</v>
      </c>
      <c r="BF255" s="79"/>
    </row>
    <row r="256" spans="1:58" s="78" customFormat="1" ht="12" hidden="1" customHeight="1" outlineLevel="1">
      <c r="A256" s="82">
        <v>582</v>
      </c>
      <c r="B256" s="81" t="s">
        <v>299</v>
      </c>
      <c r="C256" s="41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79"/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79"/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1">
        <v>0</v>
      </c>
      <c r="AQ256" s="41">
        <v>0</v>
      </c>
      <c r="AR256" s="79"/>
      <c r="AS256" s="41">
        <v>0</v>
      </c>
      <c r="AT256" s="41">
        <v>0</v>
      </c>
      <c r="AU256" s="41">
        <v>0</v>
      </c>
      <c r="AV256" s="41">
        <v>0</v>
      </c>
      <c r="AW256" s="41">
        <v>0</v>
      </c>
      <c r="AX256" s="41">
        <v>0</v>
      </c>
      <c r="AY256" s="41">
        <v>0</v>
      </c>
      <c r="AZ256" s="41">
        <v>0</v>
      </c>
      <c r="BA256" s="41">
        <v>0</v>
      </c>
      <c r="BB256" s="41">
        <v>0</v>
      </c>
      <c r="BC256" s="41">
        <v>0</v>
      </c>
      <c r="BD256" s="41">
        <v>0</v>
      </c>
      <c r="BE256" s="41">
        <v>0</v>
      </c>
      <c r="BF256" s="79"/>
    </row>
    <row r="257" spans="1:58" s="78" customFormat="1" ht="12" hidden="1" customHeight="1" outlineLevel="1">
      <c r="A257" s="82">
        <v>583</v>
      </c>
      <c r="B257" s="81" t="s">
        <v>300</v>
      </c>
      <c r="C257" s="41">
        <v>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79"/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79"/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0</v>
      </c>
      <c r="AN257" s="41">
        <v>0</v>
      </c>
      <c r="AO257" s="41">
        <v>0</v>
      </c>
      <c r="AP257" s="41">
        <v>0</v>
      </c>
      <c r="AQ257" s="41">
        <v>0</v>
      </c>
      <c r="AR257" s="79"/>
      <c r="AS257" s="41">
        <v>0</v>
      </c>
      <c r="AT257" s="41">
        <v>0</v>
      </c>
      <c r="AU257" s="41">
        <v>0</v>
      </c>
      <c r="AV257" s="41">
        <v>0</v>
      </c>
      <c r="AW257" s="41">
        <v>0</v>
      </c>
      <c r="AX257" s="41">
        <v>0</v>
      </c>
      <c r="AY257" s="41">
        <v>0</v>
      </c>
      <c r="AZ257" s="41">
        <v>0</v>
      </c>
      <c r="BA257" s="41">
        <v>0</v>
      </c>
      <c r="BB257" s="41">
        <v>0</v>
      </c>
      <c r="BC257" s="41">
        <v>0</v>
      </c>
      <c r="BD257" s="41">
        <v>0</v>
      </c>
      <c r="BE257" s="41">
        <v>0</v>
      </c>
      <c r="BF257" s="79"/>
    </row>
    <row r="258" spans="1:58" s="78" customFormat="1" ht="12" hidden="1" customHeight="1" outlineLevel="1">
      <c r="A258" s="82">
        <v>584</v>
      </c>
      <c r="B258" s="81" t="s">
        <v>301</v>
      </c>
      <c r="C258" s="41">
        <v>0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79"/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79"/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0</v>
      </c>
      <c r="AR258" s="79"/>
      <c r="AS258" s="41">
        <v>0</v>
      </c>
      <c r="AT258" s="41">
        <v>0</v>
      </c>
      <c r="AU258" s="41">
        <v>0</v>
      </c>
      <c r="AV258" s="41">
        <v>0</v>
      </c>
      <c r="AW258" s="41">
        <v>0</v>
      </c>
      <c r="AX258" s="41">
        <v>0</v>
      </c>
      <c r="AY258" s="41">
        <v>0</v>
      </c>
      <c r="AZ258" s="41">
        <v>0</v>
      </c>
      <c r="BA258" s="41">
        <v>0</v>
      </c>
      <c r="BB258" s="41">
        <v>0</v>
      </c>
      <c r="BC258" s="41">
        <v>0</v>
      </c>
      <c r="BD258" s="41">
        <v>0</v>
      </c>
      <c r="BE258" s="41">
        <v>0</v>
      </c>
      <c r="BF258" s="79"/>
    </row>
    <row r="259" spans="1:58" s="78" customFormat="1" ht="12" hidden="1" customHeight="1" outlineLevel="1">
      <c r="A259" s="82">
        <v>585</v>
      </c>
      <c r="B259" s="81" t="s">
        <v>302</v>
      </c>
      <c r="C259" s="41">
        <v>0</v>
      </c>
      <c r="D259" s="41">
        <v>0</v>
      </c>
      <c r="E259" s="41">
        <v>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79"/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79"/>
      <c r="AE259" s="41">
        <v>0</v>
      </c>
      <c r="AF259" s="41">
        <v>0</v>
      </c>
      <c r="AG259" s="41">
        <v>0</v>
      </c>
      <c r="AH259" s="41">
        <v>0</v>
      </c>
      <c r="AI259" s="41">
        <v>0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1">
        <v>0</v>
      </c>
      <c r="AQ259" s="41">
        <v>0</v>
      </c>
      <c r="AR259" s="79"/>
      <c r="AS259" s="41">
        <v>0</v>
      </c>
      <c r="AT259" s="41">
        <v>0</v>
      </c>
      <c r="AU259" s="41">
        <v>0</v>
      </c>
      <c r="AV259" s="41">
        <v>0</v>
      </c>
      <c r="AW259" s="41">
        <v>0</v>
      </c>
      <c r="AX259" s="41">
        <v>0</v>
      </c>
      <c r="AY259" s="41">
        <v>0</v>
      </c>
      <c r="AZ259" s="41">
        <v>0</v>
      </c>
      <c r="BA259" s="41">
        <v>0</v>
      </c>
      <c r="BB259" s="41">
        <v>0</v>
      </c>
      <c r="BC259" s="41">
        <v>0</v>
      </c>
      <c r="BD259" s="41">
        <v>0</v>
      </c>
      <c r="BE259" s="41">
        <v>0</v>
      </c>
      <c r="BF259" s="79"/>
    </row>
    <row r="260" spans="1:58" s="78" customFormat="1" ht="12" hidden="1" customHeight="1" outlineLevel="1">
      <c r="A260" s="82">
        <v>586</v>
      </c>
      <c r="B260" s="81" t="s">
        <v>303</v>
      </c>
      <c r="C260" s="41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79"/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1">
        <v>0</v>
      </c>
      <c r="Z260" s="41">
        <v>0</v>
      </c>
      <c r="AA260" s="41">
        <v>0</v>
      </c>
      <c r="AB260" s="41">
        <v>0</v>
      </c>
      <c r="AC260" s="41">
        <v>0</v>
      </c>
      <c r="AD260" s="79"/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s="41">
        <v>0</v>
      </c>
      <c r="AM260" s="41">
        <v>0</v>
      </c>
      <c r="AN260" s="41">
        <v>0</v>
      </c>
      <c r="AO260" s="41">
        <v>0</v>
      </c>
      <c r="AP260" s="41">
        <v>0</v>
      </c>
      <c r="AQ260" s="41">
        <v>0</v>
      </c>
      <c r="AR260" s="79"/>
      <c r="AS260" s="41">
        <v>0</v>
      </c>
      <c r="AT260" s="41">
        <v>0</v>
      </c>
      <c r="AU260" s="41">
        <v>0</v>
      </c>
      <c r="AV260" s="41">
        <v>0</v>
      </c>
      <c r="AW260" s="41">
        <v>0</v>
      </c>
      <c r="AX260" s="41">
        <v>0</v>
      </c>
      <c r="AY260" s="41">
        <v>0</v>
      </c>
      <c r="AZ260" s="41">
        <v>0</v>
      </c>
      <c r="BA260" s="41">
        <v>0</v>
      </c>
      <c r="BB260" s="41">
        <v>0</v>
      </c>
      <c r="BC260" s="41">
        <v>0</v>
      </c>
      <c r="BD260" s="41">
        <v>0</v>
      </c>
      <c r="BE260" s="41">
        <v>0</v>
      </c>
      <c r="BF260" s="79"/>
    </row>
    <row r="261" spans="1:58" s="78" customFormat="1" ht="12" hidden="1" customHeight="1" outlineLevel="1">
      <c r="A261" s="82">
        <v>587</v>
      </c>
      <c r="B261" s="81" t="s">
        <v>304</v>
      </c>
      <c r="C261" s="41">
        <v>0</v>
      </c>
      <c r="D261" s="41">
        <v>0</v>
      </c>
      <c r="E261" s="41">
        <v>0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79"/>
      <c r="Q261" s="41">
        <v>0</v>
      </c>
      <c r="R261" s="41">
        <v>0</v>
      </c>
      <c r="S261" s="41">
        <v>0</v>
      </c>
      <c r="T261" s="41">
        <v>0</v>
      </c>
      <c r="U261" s="41">
        <v>0</v>
      </c>
      <c r="V261" s="41">
        <v>0</v>
      </c>
      <c r="W261" s="41">
        <v>0</v>
      </c>
      <c r="X261" s="41">
        <v>0</v>
      </c>
      <c r="Y261" s="41">
        <v>0</v>
      </c>
      <c r="Z261" s="41">
        <v>0</v>
      </c>
      <c r="AA261" s="41">
        <v>0</v>
      </c>
      <c r="AB261" s="41">
        <v>0</v>
      </c>
      <c r="AC261" s="41">
        <v>0</v>
      </c>
      <c r="AD261" s="79"/>
      <c r="AE261" s="41">
        <v>0</v>
      </c>
      <c r="AF261" s="41">
        <v>0</v>
      </c>
      <c r="AG261" s="41">
        <v>0</v>
      </c>
      <c r="AH261" s="41">
        <v>0</v>
      </c>
      <c r="AI261" s="41">
        <v>0</v>
      </c>
      <c r="AJ261" s="41">
        <v>0</v>
      </c>
      <c r="AK261" s="41">
        <v>0</v>
      </c>
      <c r="AL261" s="41">
        <v>0</v>
      </c>
      <c r="AM261" s="41">
        <v>0</v>
      </c>
      <c r="AN261" s="41">
        <v>0</v>
      </c>
      <c r="AO261" s="41">
        <v>0</v>
      </c>
      <c r="AP261" s="41">
        <v>0</v>
      </c>
      <c r="AQ261" s="41">
        <v>0</v>
      </c>
      <c r="AR261" s="79"/>
      <c r="AS261" s="41">
        <v>0</v>
      </c>
      <c r="AT261" s="41">
        <v>0</v>
      </c>
      <c r="AU261" s="41">
        <v>0</v>
      </c>
      <c r="AV261" s="41">
        <v>0</v>
      </c>
      <c r="AW261" s="41">
        <v>0</v>
      </c>
      <c r="AX261" s="41">
        <v>0</v>
      </c>
      <c r="AY261" s="41">
        <v>0</v>
      </c>
      <c r="AZ261" s="41">
        <v>0</v>
      </c>
      <c r="BA261" s="41">
        <v>0</v>
      </c>
      <c r="BB261" s="41">
        <v>0</v>
      </c>
      <c r="BC261" s="41">
        <v>0</v>
      </c>
      <c r="BD261" s="41">
        <v>0</v>
      </c>
      <c r="BE261" s="41">
        <v>0</v>
      </c>
      <c r="BF261" s="79"/>
    </row>
    <row r="262" spans="1:58" s="78" customFormat="1" ht="12" hidden="1" customHeight="1" outlineLevel="1">
      <c r="A262" s="82">
        <v>588</v>
      </c>
      <c r="B262" s="81" t="s">
        <v>305</v>
      </c>
      <c r="C262" s="41">
        <v>0</v>
      </c>
      <c r="D262" s="41">
        <v>0</v>
      </c>
      <c r="E262" s="41">
        <v>0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79"/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79"/>
      <c r="AE262" s="41">
        <v>0</v>
      </c>
      <c r="AF262" s="41">
        <v>0</v>
      </c>
      <c r="AG262" s="41">
        <v>0</v>
      </c>
      <c r="AH262" s="41">
        <v>0</v>
      </c>
      <c r="AI262" s="41">
        <v>0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1">
        <v>0</v>
      </c>
      <c r="AQ262" s="41">
        <v>0</v>
      </c>
      <c r="AR262" s="79"/>
      <c r="AS262" s="41">
        <v>0</v>
      </c>
      <c r="AT262" s="41">
        <v>0</v>
      </c>
      <c r="AU262" s="41">
        <v>0</v>
      </c>
      <c r="AV262" s="41">
        <v>0</v>
      </c>
      <c r="AW262" s="41">
        <v>0</v>
      </c>
      <c r="AX262" s="41">
        <v>0</v>
      </c>
      <c r="AY262" s="41">
        <v>0</v>
      </c>
      <c r="AZ262" s="41">
        <v>0</v>
      </c>
      <c r="BA262" s="41">
        <v>0</v>
      </c>
      <c r="BB262" s="41">
        <v>0</v>
      </c>
      <c r="BC262" s="41">
        <v>0</v>
      </c>
      <c r="BD262" s="41">
        <v>0</v>
      </c>
      <c r="BE262" s="41">
        <v>0</v>
      </c>
      <c r="BF262" s="79"/>
    </row>
    <row r="263" spans="1:58" s="78" customFormat="1" ht="12" hidden="1" customHeight="1" outlineLevel="1">
      <c r="A263" s="82">
        <v>589</v>
      </c>
      <c r="B263" s="81" t="s">
        <v>306</v>
      </c>
      <c r="C263" s="41">
        <v>0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79"/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79"/>
      <c r="AE263" s="41">
        <v>0</v>
      </c>
      <c r="AF263" s="41">
        <v>0</v>
      </c>
      <c r="AG263" s="41">
        <v>0</v>
      </c>
      <c r="AH263" s="41">
        <v>0</v>
      </c>
      <c r="AI263" s="41">
        <v>0</v>
      </c>
      <c r="AJ263" s="41">
        <v>0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1">
        <v>0</v>
      </c>
      <c r="AQ263" s="41">
        <v>0</v>
      </c>
      <c r="AR263" s="79"/>
      <c r="AS263" s="41">
        <v>0</v>
      </c>
      <c r="AT263" s="41">
        <v>0</v>
      </c>
      <c r="AU263" s="41">
        <v>0</v>
      </c>
      <c r="AV263" s="41">
        <v>0</v>
      </c>
      <c r="AW263" s="41">
        <v>0</v>
      </c>
      <c r="AX263" s="41">
        <v>0</v>
      </c>
      <c r="AY263" s="41">
        <v>0</v>
      </c>
      <c r="AZ263" s="41">
        <v>0</v>
      </c>
      <c r="BA263" s="41">
        <v>0</v>
      </c>
      <c r="BB263" s="41">
        <v>0</v>
      </c>
      <c r="BC263" s="41">
        <v>0</v>
      </c>
      <c r="BD263" s="41">
        <v>0</v>
      </c>
      <c r="BE263" s="41">
        <v>0</v>
      </c>
      <c r="BF263" s="79"/>
    </row>
    <row r="264" spans="1:58" s="78" customFormat="1" ht="12" hidden="1" customHeight="1" outlineLevel="1">
      <c r="A264" s="82">
        <v>591</v>
      </c>
      <c r="B264" s="81" t="s">
        <v>307</v>
      </c>
      <c r="C264" s="41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79"/>
      <c r="Q264" s="41">
        <v>1701.5833333333301</v>
      </c>
      <c r="R264" s="41">
        <v>1701.5833333333301</v>
      </c>
      <c r="S264" s="41">
        <v>1701.5833333333301</v>
      </c>
      <c r="T264" s="41">
        <v>1701.5833333333301</v>
      </c>
      <c r="U264" s="41">
        <v>1701.5833333333301</v>
      </c>
      <c r="V264" s="41">
        <v>1701.5833333333301</v>
      </c>
      <c r="W264" s="41">
        <v>1701.5833333333301</v>
      </c>
      <c r="X264" s="41">
        <v>1701.5833333333301</v>
      </c>
      <c r="Y264" s="41">
        <v>1701.5833333333301</v>
      </c>
      <c r="Z264" s="41">
        <v>1701.5833333333301</v>
      </c>
      <c r="AA264" s="41">
        <v>1701.5833333333301</v>
      </c>
      <c r="AB264" s="41">
        <v>1701.5833333333301</v>
      </c>
      <c r="AC264" s="41">
        <v>20419</v>
      </c>
      <c r="AD264" s="79"/>
      <c r="AE264" s="41">
        <v>2504.9166666666702</v>
      </c>
      <c r="AF264" s="41">
        <v>2504.9166666666702</v>
      </c>
      <c r="AG264" s="41">
        <v>2504.9166666666702</v>
      </c>
      <c r="AH264" s="41">
        <v>2504.9166666666702</v>
      </c>
      <c r="AI264" s="41">
        <v>2504.9166666666702</v>
      </c>
      <c r="AJ264" s="41">
        <v>2504.9166666666702</v>
      </c>
      <c r="AK264" s="41">
        <v>2504.9166666666702</v>
      </c>
      <c r="AL264" s="41">
        <v>2504.9166666666702</v>
      </c>
      <c r="AM264" s="41">
        <v>2504.9166666666702</v>
      </c>
      <c r="AN264" s="41">
        <v>2504.9166666666702</v>
      </c>
      <c r="AO264" s="41">
        <v>2504.9166666666702</v>
      </c>
      <c r="AP264" s="41">
        <v>2504.9166666666702</v>
      </c>
      <c r="AQ264" s="41">
        <v>30059</v>
      </c>
      <c r="AR264" s="79"/>
      <c r="AS264" s="41">
        <v>3234.5</v>
      </c>
      <c r="AT264" s="41">
        <v>3234.5</v>
      </c>
      <c r="AU264" s="41">
        <v>3234.5</v>
      </c>
      <c r="AV264" s="41">
        <v>3234.5</v>
      </c>
      <c r="AW264" s="41">
        <v>3234.5</v>
      </c>
      <c r="AX264" s="41">
        <v>3234.5</v>
      </c>
      <c r="AY264" s="41">
        <v>3234.5</v>
      </c>
      <c r="AZ264" s="41">
        <v>3234.5</v>
      </c>
      <c r="BA264" s="41">
        <v>3234.5</v>
      </c>
      <c r="BB264" s="41">
        <v>3234.5</v>
      </c>
      <c r="BC264" s="41">
        <v>3234.5</v>
      </c>
      <c r="BD264" s="41">
        <v>3234.5</v>
      </c>
      <c r="BE264" s="41">
        <v>38814</v>
      </c>
      <c r="BF264" s="79"/>
    </row>
    <row r="265" spans="1:58" s="78" customFormat="1" ht="12" hidden="1" customHeight="1" outlineLevel="1">
      <c r="A265" s="82">
        <v>595</v>
      </c>
      <c r="B265" s="81" t="s">
        <v>91</v>
      </c>
      <c r="C265" s="41">
        <v>0</v>
      </c>
      <c r="D265" s="41">
        <v>0</v>
      </c>
      <c r="E265" s="41">
        <v>0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79"/>
      <c r="Q265" s="41">
        <v>0</v>
      </c>
      <c r="R265" s="41">
        <v>0</v>
      </c>
      <c r="S265" s="41">
        <v>0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79"/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  <c r="AR265" s="79"/>
      <c r="AS265" s="41">
        <v>0</v>
      </c>
      <c r="AT265" s="41">
        <v>0</v>
      </c>
      <c r="AU265" s="41">
        <v>0</v>
      </c>
      <c r="AV265" s="41">
        <v>0</v>
      </c>
      <c r="AW265" s="41">
        <v>0</v>
      </c>
      <c r="AX265" s="41">
        <v>0</v>
      </c>
      <c r="AY265" s="41">
        <v>0</v>
      </c>
      <c r="AZ265" s="41">
        <v>0</v>
      </c>
      <c r="BA265" s="41">
        <v>0</v>
      </c>
      <c r="BB265" s="41">
        <v>0</v>
      </c>
      <c r="BC265" s="41">
        <v>0</v>
      </c>
      <c r="BD265" s="41">
        <v>0</v>
      </c>
      <c r="BE265" s="41">
        <v>0</v>
      </c>
      <c r="BF265" s="79"/>
    </row>
    <row r="266" spans="1:58" ht="12" hidden="1" customHeight="1" outlineLevel="1">
      <c r="A266" s="82"/>
      <c r="B266" s="94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5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5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5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5"/>
    </row>
    <row r="267" spans="1:58" ht="12" customHeight="1" collapsed="1">
      <c r="A267" s="82"/>
      <c r="B267" s="94" t="s">
        <v>40</v>
      </c>
      <c r="C267" s="4">
        <f t="shared" ref="C267:O267" si="138">SUM(C236:C266)</f>
        <v>2512.65</v>
      </c>
      <c r="D267" s="4">
        <f t="shared" si="138"/>
        <v>0</v>
      </c>
      <c r="E267" s="4">
        <f t="shared" si="138"/>
        <v>0</v>
      </c>
      <c r="F267" s="4">
        <f t="shared" si="138"/>
        <v>1000</v>
      </c>
      <c r="G267" s="4">
        <f t="shared" si="138"/>
        <v>175</v>
      </c>
      <c r="H267" s="4">
        <f t="shared" si="138"/>
        <v>0</v>
      </c>
      <c r="I267" s="4">
        <f t="shared" si="138"/>
        <v>0</v>
      </c>
      <c r="J267" s="4">
        <f t="shared" si="138"/>
        <v>165</v>
      </c>
      <c r="K267" s="4">
        <f t="shared" si="138"/>
        <v>165</v>
      </c>
      <c r="L267" s="4">
        <f t="shared" si="138"/>
        <v>2205</v>
      </c>
      <c r="M267" s="4">
        <f t="shared" si="138"/>
        <v>3345</v>
      </c>
      <c r="N267" s="4">
        <f t="shared" si="138"/>
        <v>5831.88</v>
      </c>
      <c r="O267" s="4">
        <f t="shared" si="138"/>
        <v>20087.88</v>
      </c>
      <c r="P267" s="45">
        <f>O267-SUM(C267:N267)</f>
        <v>4688.3500000000022</v>
      </c>
      <c r="Q267" s="4">
        <f t="shared" ref="Q267:AC267" si="139">SUM(Q236:Q266)</f>
        <v>4979.9999999999973</v>
      </c>
      <c r="R267" s="4">
        <f t="shared" si="139"/>
        <v>6111.9999999999973</v>
      </c>
      <c r="S267" s="4">
        <f t="shared" si="139"/>
        <v>6311.9999999999973</v>
      </c>
      <c r="T267" s="4">
        <f t="shared" si="139"/>
        <v>6311.9999999999973</v>
      </c>
      <c r="U267" s="4">
        <f t="shared" si="139"/>
        <v>6971.9999999999973</v>
      </c>
      <c r="V267" s="4">
        <f t="shared" si="139"/>
        <v>6971.9999999999973</v>
      </c>
      <c r="W267" s="4">
        <f t="shared" si="139"/>
        <v>6971.9999999999973</v>
      </c>
      <c r="X267" s="4">
        <f t="shared" si="139"/>
        <v>6971.9999999999973</v>
      </c>
      <c r="Y267" s="4">
        <f t="shared" si="139"/>
        <v>6971.9999999999973</v>
      </c>
      <c r="Z267" s="4">
        <f t="shared" si="139"/>
        <v>6971.9999999999973</v>
      </c>
      <c r="AA267" s="4">
        <f t="shared" si="139"/>
        <v>6971.9999999999973</v>
      </c>
      <c r="AB267" s="4">
        <f t="shared" si="139"/>
        <v>6971.9999999999973</v>
      </c>
      <c r="AC267" s="4">
        <f t="shared" si="139"/>
        <v>81944</v>
      </c>
      <c r="AD267" s="45">
        <f>AC267-SUM(Q267:AB267)</f>
        <v>2452.0000000000146</v>
      </c>
      <c r="AE267" s="4">
        <f t="shared" ref="AE267:AQ267" si="140">SUM(AE236:AE266)</f>
        <v>5943.05</v>
      </c>
      <c r="AF267" s="4">
        <f t="shared" si="140"/>
        <v>6473.7566666666671</v>
      </c>
      <c r="AG267" s="4">
        <f t="shared" si="140"/>
        <v>6473.7566666666671</v>
      </c>
      <c r="AH267" s="4">
        <f t="shared" si="140"/>
        <v>6473.7566666666671</v>
      </c>
      <c r="AI267" s="4">
        <f t="shared" si="140"/>
        <v>7361.1566666666677</v>
      </c>
      <c r="AJ267" s="4">
        <f t="shared" si="140"/>
        <v>7361.1566666666677</v>
      </c>
      <c r="AK267" s="4">
        <f t="shared" si="140"/>
        <v>7361.1566666666677</v>
      </c>
      <c r="AL267" s="4">
        <f t="shared" si="140"/>
        <v>7361.1566666666677</v>
      </c>
      <c r="AM267" s="4">
        <f t="shared" si="140"/>
        <v>7361.1566666666677</v>
      </c>
      <c r="AN267" s="4">
        <f t="shared" si="140"/>
        <v>7361.1566666666677</v>
      </c>
      <c r="AO267" s="4">
        <f t="shared" si="140"/>
        <v>7361.1566666666677</v>
      </c>
      <c r="AP267" s="4">
        <f t="shared" si="140"/>
        <v>7361.1566666666677</v>
      </c>
      <c r="AQ267" s="4">
        <f t="shared" si="140"/>
        <v>86559.079999999987</v>
      </c>
      <c r="AR267" s="45">
        <f>AQ267-SUM(AE267:AP267)</f>
        <v>2305.5066666666535</v>
      </c>
      <c r="AS267" s="4">
        <f t="shared" ref="AS267:BE267" si="141">SUM(AS236:AS266)</f>
        <v>7188.3306666666704</v>
      </c>
      <c r="AT267" s="4">
        <f t="shared" si="141"/>
        <v>7873.8794666666699</v>
      </c>
      <c r="AU267" s="4">
        <f t="shared" si="141"/>
        <v>7873.8794666666699</v>
      </c>
      <c r="AV267" s="4">
        <f t="shared" si="141"/>
        <v>7873.8794666666699</v>
      </c>
      <c r="AW267" s="4">
        <f t="shared" si="141"/>
        <v>8997.5114666666705</v>
      </c>
      <c r="AX267" s="4">
        <f t="shared" si="141"/>
        <v>8997.5114666666705</v>
      </c>
      <c r="AY267" s="4">
        <f t="shared" si="141"/>
        <v>8997.5114666666705</v>
      </c>
      <c r="AZ267" s="4">
        <f t="shared" si="141"/>
        <v>8997.5114666666705</v>
      </c>
      <c r="BA267" s="4">
        <f t="shared" si="141"/>
        <v>8997.5114666666705</v>
      </c>
      <c r="BB267" s="4">
        <f t="shared" si="141"/>
        <v>8997.5114666666705</v>
      </c>
      <c r="BC267" s="4">
        <f t="shared" si="141"/>
        <v>8997.5114666666705</v>
      </c>
      <c r="BD267" s="4">
        <f t="shared" si="141"/>
        <v>8997.5114666666705</v>
      </c>
      <c r="BE267" s="4">
        <f t="shared" si="141"/>
        <v>105722.87360000001</v>
      </c>
      <c r="BF267" s="45">
        <f>BE267-SUM(AS267:BD267)</f>
        <v>2932.8127999999415</v>
      </c>
    </row>
    <row r="268" spans="1:58" ht="12" hidden="1" customHeight="1" outlineLevel="1">
      <c r="A268" s="5"/>
      <c r="B268" s="8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5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5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5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5"/>
    </row>
    <row r="269" spans="1:58" ht="12" hidden="1" customHeight="1" outlineLevel="1">
      <c r="A269" s="23" t="s">
        <v>41</v>
      </c>
      <c r="B269" s="94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"/>
      <c r="P269" s="45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"/>
      <c r="AD269" s="45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"/>
      <c r="AR269" s="45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"/>
      <c r="BF269" s="45"/>
    </row>
    <row r="270" spans="1:58" ht="12" hidden="1" customHeight="1" outlineLevel="1">
      <c r="A270" s="82" t="s">
        <v>81</v>
      </c>
      <c r="B270" s="94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5">
        <f t="shared" ref="P270" si="142">O270-SUM(C270:N270)</f>
        <v>0</v>
      </c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5">
        <f t="shared" ref="AD270" si="143">AC270-SUM(Q270:AB270)</f>
        <v>0</v>
      </c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5">
        <f t="shared" ref="AR270" si="144">AQ270-SUM(AE270:AP270)</f>
        <v>0</v>
      </c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5">
        <f t="shared" ref="BF270" si="145">BE270-SUM(AS270:BD270)</f>
        <v>0</v>
      </c>
    </row>
    <row r="271" spans="1:58" s="78" customFormat="1" ht="12" hidden="1" customHeight="1" outlineLevel="1">
      <c r="A271" s="82">
        <v>600</v>
      </c>
      <c r="B271" s="94" t="s">
        <v>41</v>
      </c>
      <c r="C271" s="41">
        <v>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5">
        <f t="shared" ref="P271:P282" si="146">O271-SUM(C271:N271)</f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5">
        <f t="shared" ref="AD271:AD282" si="147">AC271-SUM(Q271:AB271)</f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  <c r="AR271" s="45">
        <f t="shared" ref="AR271:AR282" si="148">AQ271-SUM(AE271:AP271)</f>
        <v>0</v>
      </c>
      <c r="AS271" s="41">
        <v>0</v>
      </c>
      <c r="AT271" s="41">
        <v>0</v>
      </c>
      <c r="AU271" s="41">
        <v>0</v>
      </c>
      <c r="AV271" s="41">
        <v>0</v>
      </c>
      <c r="AW271" s="41">
        <v>0</v>
      </c>
      <c r="AX271" s="41">
        <v>0</v>
      </c>
      <c r="AY271" s="41">
        <v>0</v>
      </c>
      <c r="AZ271" s="41">
        <v>0</v>
      </c>
      <c r="BA271" s="41">
        <v>0</v>
      </c>
      <c r="BB271" s="41">
        <v>0</v>
      </c>
      <c r="BC271" s="41">
        <v>0</v>
      </c>
      <c r="BD271" s="41">
        <v>0</v>
      </c>
      <c r="BE271" s="41">
        <v>0</v>
      </c>
      <c r="BF271" s="45">
        <f t="shared" ref="BF271:BF282" si="149">BE271-SUM(AS271:BD271)</f>
        <v>0</v>
      </c>
    </row>
    <row r="272" spans="1:58" s="78" customFormat="1" ht="12" hidden="1" customHeight="1" outlineLevel="1">
      <c r="A272" s="82">
        <v>610</v>
      </c>
      <c r="B272" s="94" t="s">
        <v>310</v>
      </c>
      <c r="C272" s="41">
        <v>0</v>
      </c>
      <c r="D272" s="41">
        <v>0</v>
      </c>
      <c r="E272" s="41">
        <v>0</v>
      </c>
      <c r="F272" s="41">
        <v>0</v>
      </c>
      <c r="G272" s="41">
        <v>414.74</v>
      </c>
      <c r="H272" s="41">
        <v>89.67</v>
      </c>
      <c r="I272" s="41">
        <v>0</v>
      </c>
      <c r="J272" s="41">
        <v>83.3333333333333</v>
      </c>
      <c r="K272" s="41">
        <v>83.3333333333333</v>
      </c>
      <c r="L272" s="41">
        <v>83.3333333333333</v>
      </c>
      <c r="M272" s="41">
        <v>83.3333333333333</v>
      </c>
      <c r="N272" s="41">
        <v>83.3333333333333</v>
      </c>
      <c r="O272" s="41">
        <v>1000</v>
      </c>
      <c r="P272" s="45">
        <f t="shared" si="146"/>
        <v>78.92333333333363</v>
      </c>
      <c r="Q272" s="41">
        <v>2037.0833333333301</v>
      </c>
      <c r="R272" s="41">
        <v>2037.0833333333301</v>
      </c>
      <c r="S272" s="41">
        <v>2037.0833333333301</v>
      </c>
      <c r="T272" s="41">
        <v>2037.0833333333301</v>
      </c>
      <c r="U272" s="41">
        <v>2037.0833333333301</v>
      </c>
      <c r="V272" s="41">
        <v>2037.0833333333301</v>
      </c>
      <c r="W272" s="41">
        <v>2037.0833333333301</v>
      </c>
      <c r="X272" s="41">
        <v>2037.0833333333301</v>
      </c>
      <c r="Y272" s="41">
        <v>2037.0833333333301</v>
      </c>
      <c r="Z272" s="41">
        <v>2037.0833333333301</v>
      </c>
      <c r="AA272" s="41">
        <v>2037.0833333333301</v>
      </c>
      <c r="AB272" s="41">
        <v>2037.0833333333301</v>
      </c>
      <c r="AC272" s="41">
        <v>24445</v>
      </c>
      <c r="AD272" s="45">
        <f t="shared" si="147"/>
        <v>4.3655745685100555E-11</v>
      </c>
      <c r="AE272" s="41">
        <v>1765.45</v>
      </c>
      <c r="AF272" s="41">
        <v>1765.45</v>
      </c>
      <c r="AG272" s="41">
        <v>1765.45</v>
      </c>
      <c r="AH272" s="41">
        <v>1765.45</v>
      </c>
      <c r="AI272" s="41">
        <v>1765.45</v>
      </c>
      <c r="AJ272" s="41">
        <v>1765.45</v>
      </c>
      <c r="AK272" s="41">
        <v>1765.45</v>
      </c>
      <c r="AL272" s="41">
        <v>1765.45</v>
      </c>
      <c r="AM272" s="41">
        <v>1765.45</v>
      </c>
      <c r="AN272" s="41">
        <v>1765.45</v>
      </c>
      <c r="AO272" s="41">
        <v>1765.45</v>
      </c>
      <c r="AP272" s="41">
        <v>1765.45</v>
      </c>
      <c r="AQ272" s="41">
        <v>21185.4</v>
      </c>
      <c r="AR272" s="45">
        <f t="shared" si="148"/>
        <v>0</v>
      </c>
      <c r="AS272" s="41">
        <v>2274.1410000000001</v>
      </c>
      <c r="AT272" s="41">
        <v>2274.1410000000001</v>
      </c>
      <c r="AU272" s="41">
        <v>2274.1410000000001</v>
      </c>
      <c r="AV272" s="41">
        <v>2274.1410000000001</v>
      </c>
      <c r="AW272" s="41">
        <v>2274.1410000000001</v>
      </c>
      <c r="AX272" s="41">
        <v>2274.1410000000001</v>
      </c>
      <c r="AY272" s="41">
        <v>2274.1410000000001</v>
      </c>
      <c r="AZ272" s="41">
        <v>2274.1410000000001</v>
      </c>
      <c r="BA272" s="41">
        <v>2274.1410000000001</v>
      </c>
      <c r="BB272" s="41">
        <v>2274.1410000000001</v>
      </c>
      <c r="BC272" s="41">
        <v>2274.1410000000001</v>
      </c>
      <c r="BD272" s="41">
        <v>2274.1410000000001</v>
      </c>
      <c r="BE272" s="41">
        <v>27289.691999999999</v>
      </c>
      <c r="BF272" s="45">
        <f t="shared" si="149"/>
        <v>0</v>
      </c>
    </row>
    <row r="273" spans="1:58" s="78" customFormat="1" ht="12" hidden="1" customHeight="1" outlineLevel="1">
      <c r="A273" s="82">
        <v>612</v>
      </c>
      <c r="B273" s="94" t="s">
        <v>312</v>
      </c>
      <c r="C273" s="41">
        <v>0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1286.8399999999999</v>
      </c>
      <c r="L273" s="41">
        <v>6434.2</v>
      </c>
      <c r="M273" s="41">
        <v>12868.4</v>
      </c>
      <c r="N273" s="41">
        <v>25736.799999999999</v>
      </c>
      <c r="O273" s="41">
        <v>128684</v>
      </c>
      <c r="P273" s="45">
        <f t="shared" si="146"/>
        <v>82357.760000000009</v>
      </c>
      <c r="Q273" s="41">
        <v>0</v>
      </c>
      <c r="R273" s="41">
        <v>125</v>
      </c>
      <c r="S273" s="41">
        <v>125</v>
      </c>
      <c r="T273" s="41">
        <v>125</v>
      </c>
      <c r="U273" s="41">
        <v>125</v>
      </c>
      <c r="V273" s="41">
        <v>125</v>
      </c>
      <c r="W273" s="41">
        <v>125</v>
      </c>
      <c r="X273" s="41">
        <v>125</v>
      </c>
      <c r="Y273" s="41">
        <v>125</v>
      </c>
      <c r="Z273" s="41">
        <v>125</v>
      </c>
      <c r="AA273" s="41">
        <v>125</v>
      </c>
      <c r="AB273" s="41">
        <v>125</v>
      </c>
      <c r="AC273" s="41">
        <v>1500</v>
      </c>
      <c r="AD273" s="45">
        <f t="shared" si="147"/>
        <v>125</v>
      </c>
      <c r="AE273" s="41">
        <v>0</v>
      </c>
      <c r="AF273" s="41">
        <v>2791.6666666666702</v>
      </c>
      <c r="AG273" s="41">
        <v>2791.6666666666702</v>
      </c>
      <c r="AH273" s="41">
        <v>2791.6666666666702</v>
      </c>
      <c r="AI273" s="41">
        <v>2791.6666666666702</v>
      </c>
      <c r="AJ273" s="41">
        <v>2791.6666666666702</v>
      </c>
      <c r="AK273" s="41">
        <v>2791.6666666666702</v>
      </c>
      <c r="AL273" s="41">
        <v>2791.6666666666702</v>
      </c>
      <c r="AM273" s="41">
        <v>2791.6666666666702</v>
      </c>
      <c r="AN273" s="41">
        <v>2791.6666666666702</v>
      </c>
      <c r="AO273" s="41">
        <v>2791.6666666666702</v>
      </c>
      <c r="AP273" s="41">
        <v>2791.6666666666702</v>
      </c>
      <c r="AQ273" s="41">
        <v>33500</v>
      </c>
      <c r="AR273" s="45">
        <f t="shared" si="148"/>
        <v>2791.6666666666206</v>
      </c>
      <c r="AS273" s="41">
        <v>0</v>
      </c>
      <c r="AT273" s="41">
        <v>2858.125</v>
      </c>
      <c r="AU273" s="41">
        <v>2858.125</v>
      </c>
      <c r="AV273" s="41">
        <v>2858.125</v>
      </c>
      <c r="AW273" s="41">
        <v>2858.125</v>
      </c>
      <c r="AX273" s="41">
        <v>2858.125</v>
      </c>
      <c r="AY273" s="41">
        <v>2858.125</v>
      </c>
      <c r="AZ273" s="41">
        <v>2858.125</v>
      </c>
      <c r="BA273" s="41">
        <v>2858.125</v>
      </c>
      <c r="BB273" s="41">
        <v>2858.125</v>
      </c>
      <c r="BC273" s="41">
        <v>2858.125</v>
      </c>
      <c r="BD273" s="41">
        <v>2858.125</v>
      </c>
      <c r="BE273" s="41">
        <v>34297.5</v>
      </c>
      <c r="BF273" s="45">
        <f t="shared" si="149"/>
        <v>2858.125</v>
      </c>
    </row>
    <row r="274" spans="1:58" s="78" customFormat="1" ht="12" hidden="1" customHeight="1" outlineLevel="1">
      <c r="A274" s="82">
        <v>626</v>
      </c>
      <c r="B274" s="94" t="s">
        <v>314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5">
        <f t="shared" si="146"/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5">
        <f t="shared" si="147"/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  <c r="AR274" s="45">
        <f t="shared" si="148"/>
        <v>0</v>
      </c>
      <c r="AS274" s="41">
        <v>0</v>
      </c>
      <c r="AT274" s="41">
        <v>0</v>
      </c>
      <c r="AU274" s="41">
        <v>0</v>
      </c>
      <c r="AV274" s="41">
        <v>0</v>
      </c>
      <c r="AW274" s="41">
        <v>0</v>
      </c>
      <c r="AX274" s="41">
        <v>0</v>
      </c>
      <c r="AY274" s="41">
        <v>0</v>
      </c>
      <c r="AZ274" s="41">
        <v>0</v>
      </c>
      <c r="BA274" s="41">
        <v>0</v>
      </c>
      <c r="BB274" s="41">
        <v>0</v>
      </c>
      <c r="BC274" s="41">
        <v>0</v>
      </c>
      <c r="BD274" s="41">
        <v>0</v>
      </c>
      <c r="BE274" s="41">
        <v>0</v>
      </c>
      <c r="BF274" s="45">
        <f t="shared" si="149"/>
        <v>0</v>
      </c>
    </row>
    <row r="275" spans="1:58" s="78" customFormat="1" ht="12" hidden="1" customHeight="1" outlineLevel="1">
      <c r="A275" s="82">
        <v>629</v>
      </c>
      <c r="B275" s="94" t="s">
        <v>315</v>
      </c>
      <c r="C275" s="41">
        <v>0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5">
        <f t="shared" si="146"/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5">
        <f t="shared" si="147"/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1">
        <v>0</v>
      </c>
      <c r="AQ275" s="41">
        <v>0</v>
      </c>
      <c r="AR275" s="45">
        <f t="shared" si="148"/>
        <v>0</v>
      </c>
      <c r="AS275" s="41">
        <v>0</v>
      </c>
      <c r="AT275" s="41">
        <v>0</v>
      </c>
      <c r="AU275" s="41">
        <v>0</v>
      </c>
      <c r="AV275" s="41">
        <v>0</v>
      </c>
      <c r="AW275" s="41">
        <v>0</v>
      </c>
      <c r="AX275" s="41">
        <v>0</v>
      </c>
      <c r="AY275" s="41">
        <v>0</v>
      </c>
      <c r="AZ275" s="41">
        <v>0</v>
      </c>
      <c r="BA275" s="41">
        <v>0</v>
      </c>
      <c r="BB275" s="41">
        <v>0</v>
      </c>
      <c r="BC275" s="41">
        <v>0</v>
      </c>
      <c r="BD275" s="41">
        <v>0</v>
      </c>
      <c r="BE275" s="41">
        <v>0</v>
      </c>
      <c r="BF275" s="45">
        <f t="shared" si="149"/>
        <v>0</v>
      </c>
    </row>
    <row r="276" spans="1:58" s="78" customFormat="1" ht="12" hidden="1" customHeight="1" outlineLevel="1">
      <c r="A276" s="82">
        <v>630</v>
      </c>
      <c r="B276" s="94" t="s">
        <v>316</v>
      </c>
      <c r="C276" s="41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5">
        <f t="shared" si="146"/>
        <v>0</v>
      </c>
      <c r="Q276" s="41">
        <v>0</v>
      </c>
      <c r="R276" s="41">
        <v>0</v>
      </c>
      <c r="S276" s="41">
        <v>17472</v>
      </c>
      <c r="T276" s="41">
        <v>17472</v>
      </c>
      <c r="U276" s="41">
        <v>17472</v>
      </c>
      <c r="V276" s="41">
        <v>17472</v>
      </c>
      <c r="W276" s="41">
        <v>17472</v>
      </c>
      <c r="X276" s="41">
        <v>17472</v>
      </c>
      <c r="Y276" s="41">
        <v>17472</v>
      </c>
      <c r="Z276" s="41">
        <v>17472</v>
      </c>
      <c r="AA276" s="41">
        <v>17472</v>
      </c>
      <c r="AB276" s="41">
        <v>17472</v>
      </c>
      <c r="AC276" s="41">
        <v>174720</v>
      </c>
      <c r="AD276" s="45">
        <f t="shared" si="147"/>
        <v>0</v>
      </c>
      <c r="AE276" s="41">
        <v>0</v>
      </c>
      <c r="AF276" s="41">
        <v>0</v>
      </c>
      <c r="AG276" s="41">
        <v>0</v>
      </c>
      <c r="AH276" s="41">
        <v>24504.48</v>
      </c>
      <c r="AI276" s="41">
        <v>24504.48</v>
      </c>
      <c r="AJ276" s="41">
        <v>24504.48</v>
      </c>
      <c r="AK276" s="41">
        <v>24504.48</v>
      </c>
      <c r="AL276" s="41">
        <v>24504.48</v>
      </c>
      <c r="AM276" s="41">
        <v>24504.48</v>
      </c>
      <c r="AN276" s="41">
        <v>24504.48</v>
      </c>
      <c r="AO276" s="41">
        <v>24504.48</v>
      </c>
      <c r="AP276" s="41">
        <v>24504.48</v>
      </c>
      <c r="AQ276" s="41">
        <v>245044.8</v>
      </c>
      <c r="AR276" s="45">
        <f t="shared" si="148"/>
        <v>24504.479999999952</v>
      </c>
      <c r="AS276" s="41">
        <v>0</v>
      </c>
      <c r="AT276" s="41">
        <v>0</v>
      </c>
      <c r="AU276" s="41">
        <v>0</v>
      </c>
      <c r="AV276" s="41">
        <v>31811.270400000001</v>
      </c>
      <c r="AW276" s="41">
        <v>31811.270400000001</v>
      </c>
      <c r="AX276" s="41">
        <v>31811.270400000001</v>
      </c>
      <c r="AY276" s="41">
        <v>31811.270400000001</v>
      </c>
      <c r="AZ276" s="41">
        <v>31811.270400000001</v>
      </c>
      <c r="BA276" s="41">
        <v>31811.270400000001</v>
      </c>
      <c r="BB276" s="41">
        <v>31811.270400000001</v>
      </c>
      <c r="BC276" s="41">
        <v>31811.270400000001</v>
      </c>
      <c r="BD276" s="41">
        <v>31811.270400000001</v>
      </c>
      <c r="BE276" s="41">
        <v>318112.70400000003</v>
      </c>
      <c r="BF276" s="45">
        <f t="shared" si="149"/>
        <v>31811.270399999979</v>
      </c>
    </row>
    <row r="277" spans="1:58" s="78" customFormat="1" ht="12" hidden="1" customHeight="1" outlineLevel="1">
      <c r="A277" s="82">
        <v>640</v>
      </c>
      <c r="B277" s="94" t="s">
        <v>318</v>
      </c>
      <c r="C277" s="41">
        <v>0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5387.4</v>
      </c>
      <c r="M277" s="41">
        <v>5387.4</v>
      </c>
      <c r="N277" s="41">
        <v>10774.8</v>
      </c>
      <c r="O277" s="41">
        <v>107748</v>
      </c>
      <c r="P277" s="45">
        <f t="shared" si="146"/>
        <v>86198.399999999994</v>
      </c>
      <c r="Q277" s="41">
        <v>0</v>
      </c>
      <c r="R277" s="41">
        <v>2086.6</v>
      </c>
      <c r="S277" s="41">
        <v>2086.6</v>
      </c>
      <c r="T277" s="41">
        <v>2086.6</v>
      </c>
      <c r="U277" s="41">
        <v>2086.6</v>
      </c>
      <c r="V277" s="41">
        <v>2086.6</v>
      </c>
      <c r="W277" s="41">
        <v>2086.6</v>
      </c>
      <c r="X277" s="41">
        <v>2086.6</v>
      </c>
      <c r="Y277" s="41">
        <v>2086.6</v>
      </c>
      <c r="Z277" s="41">
        <v>2086.6</v>
      </c>
      <c r="AA277" s="41">
        <v>2086.6</v>
      </c>
      <c r="AB277" s="41">
        <v>2086.6</v>
      </c>
      <c r="AC277" s="41">
        <v>25040</v>
      </c>
      <c r="AD277" s="45">
        <f t="shared" si="147"/>
        <v>2087.4000000000051</v>
      </c>
      <c r="AE277" s="41">
        <v>0</v>
      </c>
      <c r="AF277" s="41">
        <v>0</v>
      </c>
      <c r="AG277" s="41">
        <v>0</v>
      </c>
      <c r="AH277" s="41">
        <v>3211.08</v>
      </c>
      <c r="AI277" s="41">
        <v>3211.08</v>
      </c>
      <c r="AJ277" s="41">
        <v>3211.08</v>
      </c>
      <c r="AK277" s="41">
        <v>3211.08</v>
      </c>
      <c r="AL277" s="41">
        <v>3211.08</v>
      </c>
      <c r="AM277" s="41">
        <v>3211.08</v>
      </c>
      <c r="AN277" s="41">
        <v>3211.08</v>
      </c>
      <c r="AO277" s="41">
        <v>3211.08</v>
      </c>
      <c r="AP277" s="41">
        <v>3211.08</v>
      </c>
      <c r="AQ277" s="41">
        <v>32110.799999999999</v>
      </c>
      <c r="AR277" s="45">
        <f t="shared" si="148"/>
        <v>3211.0799999999981</v>
      </c>
      <c r="AS277" s="41">
        <v>0</v>
      </c>
      <c r="AT277" s="41">
        <v>0</v>
      </c>
      <c r="AU277" s="41">
        <v>0</v>
      </c>
      <c r="AV277" s="41">
        <v>4081.1855999999998</v>
      </c>
      <c r="AW277" s="41">
        <v>4081.1855999999998</v>
      </c>
      <c r="AX277" s="41">
        <v>4081.1855999999998</v>
      </c>
      <c r="AY277" s="41">
        <v>4081.1855999999998</v>
      </c>
      <c r="AZ277" s="41">
        <v>4081.1855999999998</v>
      </c>
      <c r="BA277" s="41">
        <v>4081.1855999999998</v>
      </c>
      <c r="BB277" s="41">
        <v>4081.1855999999998</v>
      </c>
      <c r="BC277" s="41">
        <v>4081.1855999999998</v>
      </c>
      <c r="BD277" s="41">
        <v>4081.1855999999998</v>
      </c>
      <c r="BE277" s="41">
        <v>40811.856</v>
      </c>
      <c r="BF277" s="45">
        <f t="shared" si="149"/>
        <v>4081.1855999999971</v>
      </c>
    </row>
    <row r="278" spans="1:58" s="78" customFormat="1" ht="12" hidden="1" customHeight="1" outlineLevel="1">
      <c r="A278" s="82">
        <v>641</v>
      </c>
      <c r="B278" s="94" t="s">
        <v>320</v>
      </c>
      <c r="C278" s="41">
        <v>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5">
        <f t="shared" si="146"/>
        <v>0</v>
      </c>
      <c r="Q278" s="41"/>
      <c r="R278" s="41">
        <f>36672/2</f>
        <v>18336</v>
      </c>
      <c r="S278" s="41">
        <f>+R278</f>
        <v>18336</v>
      </c>
      <c r="T278" s="41"/>
      <c r="U278" s="41"/>
      <c r="V278" s="41"/>
      <c r="W278" s="41"/>
      <c r="X278" s="41"/>
      <c r="Y278" s="41"/>
      <c r="Z278" s="41"/>
      <c r="AA278" s="41"/>
      <c r="AB278" s="41"/>
      <c r="AC278" s="41">
        <v>36672</v>
      </c>
      <c r="AD278" s="45">
        <f t="shared" si="147"/>
        <v>0</v>
      </c>
      <c r="AE278" s="41">
        <v>2566.6666666666702</v>
      </c>
      <c r="AF278" s="41">
        <v>2566.6666666666702</v>
      </c>
      <c r="AG278" s="41">
        <v>2566.6666666666702</v>
      </c>
      <c r="AH278" s="41">
        <v>2566.6666666666702</v>
      </c>
      <c r="AI278" s="41">
        <v>2566.6666666666702</v>
      </c>
      <c r="AJ278" s="41">
        <v>2566.6666666666702</v>
      </c>
      <c r="AK278" s="41">
        <v>2566.6666666666702</v>
      </c>
      <c r="AL278" s="41">
        <v>2566.6666666666702</v>
      </c>
      <c r="AM278" s="41">
        <v>2566.6666666666702</v>
      </c>
      <c r="AN278" s="41">
        <v>2566.6666666666702</v>
      </c>
      <c r="AO278" s="41">
        <v>2566.6666666666702</v>
      </c>
      <c r="AP278" s="41">
        <v>2566.6666666666702</v>
      </c>
      <c r="AQ278" s="41">
        <v>30800</v>
      </c>
      <c r="AR278" s="45">
        <f t="shared" si="148"/>
        <v>-4.7293724492192268E-11</v>
      </c>
      <c r="AS278" s="41">
        <v>3332</v>
      </c>
      <c r="AT278" s="41">
        <v>3332</v>
      </c>
      <c r="AU278" s="41">
        <v>3332</v>
      </c>
      <c r="AV278" s="41">
        <v>3332</v>
      </c>
      <c r="AW278" s="41">
        <v>3332</v>
      </c>
      <c r="AX278" s="41">
        <v>3332</v>
      </c>
      <c r="AY278" s="41">
        <v>3332</v>
      </c>
      <c r="AZ278" s="41">
        <v>3332</v>
      </c>
      <c r="BA278" s="41">
        <v>3332</v>
      </c>
      <c r="BB278" s="41">
        <v>3332</v>
      </c>
      <c r="BC278" s="41">
        <v>3332</v>
      </c>
      <c r="BD278" s="41">
        <v>3332</v>
      </c>
      <c r="BE278" s="41">
        <v>39984</v>
      </c>
      <c r="BF278" s="45">
        <f t="shared" si="149"/>
        <v>0</v>
      </c>
    </row>
    <row r="279" spans="1:58" s="78" customFormat="1" ht="12" hidden="1" customHeight="1" outlineLevel="1">
      <c r="A279" s="82">
        <v>650</v>
      </c>
      <c r="B279" s="94" t="s">
        <v>321</v>
      </c>
      <c r="C279" s="41">
        <v>0</v>
      </c>
      <c r="D279" s="41">
        <v>0</v>
      </c>
      <c r="E279" s="41">
        <v>0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5">
        <f t="shared" si="146"/>
        <v>0</v>
      </c>
      <c r="Q279" s="41">
        <v>0</v>
      </c>
      <c r="R279" s="41">
        <v>0</v>
      </c>
      <c r="S279" s="41">
        <v>0</v>
      </c>
      <c r="T279" s="41">
        <v>0</v>
      </c>
      <c r="U279" s="41">
        <v>0</v>
      </c>
      <c r="V279" s="41">
        <v>0</v>
      </c>
      <c r="W279" s="41">
        <v>0</v>
      </c>
      <c r="X279" s="41">
        <v>0</v>
      </c>
      <c r="Y279" s="41">
        <v>0</v>
      </c>
      <c r="Z279" s="41">
        <v>0</v>
      </c>
      <c r="AA279" s="41">
        <v>0</v>
      </c>
      <c r="AB279" s="41">
        <v>0</v>
      </c>
      <c r="AC279" s="41">
        <v>0</v>
      </c>
      <c r="AD279" s="45">
        <f t="shared" si="147"/>
        <v>0</v>
      </c>
      <c r="AE279" s="41">
        <v>0</v>
      </c>
      <c r="AF279" s="41">
        <v>0</v>
      </c>
      <c r="AG279" s="41">
        <v>0</v>
      </c>
      <c r="AH279" s="41">
        <v>0</v>
      </c>
      <c r="AI279" s="41">
        <v>0</v>
      </c>
      <c r="AJ279" s="41">
        <v>0</v>
      </c>
      <c r="AK279" s="41">
        <v>0</v>
      </c>
      <c r="AL279" s="41">
        <v>0</v>
      </c>
      <c r="AM279" s="41">
        <v>0</v>
      </c>
      <c r="AN279" s="41">
        <v>0</v>
      </c>
      <c r="AO279" s="41">
        <v>0</v>
      </c>
      <c r="AP279" s="41">
        <v>0</v>
      </c>
      <c r="AQ279" s="41">
        <v>0</v>
      </c>
      <c r="AR279" s="45">
        <f t="shared" si="148"/>
        <v>0</v>
      </c>
      <c r="AS279" s="41">
        <v>0</v>
      </c>
      <c r="AT279" s="41">
        <v>0</v>
      </c>
      <c r="AU279" s="41">
        <v>0</v>
      </c>
      <c r="AV279" s="41">
        <v>0</v>
      </c>
      <c r="AW279" s="41">
        <v>0</v>
      </c>
      <c r="AX279" s="41">
        <v>0</v>
      </c>
      <c r="AY279" s="41">
        <v>0</v>
      </c>
      <c r="AZ279" s="41">
        <v>0</v>
      </c>
      <c r="BA279" s="41">
        <v>0</v>
      </c>
      <c r="BB279" s="41">
        <v>0</v>
      </c>
      <c r="BC279" s="41">
        <v>0</v>
      </c>
      <c r="BD279" s="41">
        <v>0</v>
      </c>
      <c r="BE279" s="41">
        <v>0</v>
      </c>
      <c r="BF279" s="45">
        <f t="shared" si="149"/>
        <v>0</v>
      </c>
    </row>
    <row r="280" spans="1:58" s="78" customFormat="1" ht="12" hidden="1" customHeight="1" outlineLevel="1">
      <c r="A280" s="82">
        <v>651</v>
      </c>
      <c r="B280" s="94" t="s">
        <v>323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5">
        <f t="shared" si="146"/>
        <v>0</v>
      </c>
      <c r="Q280" s="41">
        <v>0</v>
      </c>
      <c r="R280" s="41">
        <f>10096.3333333333*3</f>
        <v>30288.999999999898</v>
      </c>
      <c r="S280" s="41">
        <f>10096.3333333333*2</f>
        <v>20192.666666666599</v>
      </c>
      <c r="T280" s="41">
        <f>10096.3333333333*2</f>
        <v>20192.666666666599</v>
      </c>
      <c r="U280" s="41">
        <v>10096.333333333299</v>
      </c>
      <c r="V280" s="41">
        <v>10096.333333333299</v>
      </c>
      <c r="W280" s="41">
        <v>10096.333333333299</v>
      </c>
      <c r="X280" s="41">
        <v>10096.333333333299</v>
      </c>
      <c r="Y280" s="41">
        <v>7096.3333333333003</v>
      </c>
      <c r="Z280" s="41">
        <v>1000</v>
      </c>
      <c r="AA280" s="41">
        <v>1000</v>
      </c>
      <c r="AB280" s="41">
        <v>1000</v>
      </c>
      <c r="AC280" s="41">
        <v>121156</v>
      </c>
      <c r="AD280" s="45">
        <f t="shared" si="147"/>
        <v>4.0745362639427185E-10</v>
      </c>
      <c r="AE280" s="41">
        <v>0</v>
      </c>
      <c r="AF280" s="41">
        <v>7327.0533333333296</v>
      </c>
      <c r="AG280" s="41">
        <v>7327.0533333333296</v>
      </c>
      <c r="AH280" s="41">
        <v>7327.0533333333296</v>
      </c>
      <c r="AI280" s="41">
        <v>7327.0533333333296</v>
      </c>
      <c r="AJ280" s="41">
        <v>7327.0533333333296</v>
      </c>
      <c r="AK280" s="41">
        <v>7327.0533333333296</v>
      </c>
      <c r="AL280" s="41">
        <v>7327.0533333333296</v>
      </c>
      <c r="AM280" s="41">
        <v>7327.0533333333296</v>
      </c>
      <c r="AN280" s="41">
        <v>7327.0533333333296</v>
      </c>
      <c r="AO280" s="41">
        <v>7327.0533333333296</v>
      </c>
      <c r="AP280" s="41">
        <v>7327.0533333333296</v>
      </c>
      <c r="AQ280" s="41">
        <v>87924.64</v>
      </c>
      <c r="AR280" s="45">
        <f t="shared" si="148"/>
        <v>7327.0533333333733</v>
      </c>
      <c r="AS280" s="41">
        <v>0</v>
      </c>
      <c r="AT280" s="41">
        <v>6938.6156000000001</v>
      </c>
      <c r="AU280" s="41">
        <v>6938.6156000000001</v>
      </c>
      <c r="AV280" s="41">
        <v>6938.6156000000001</v>
      </c>
      <c r="AW280" s="41">
        <v>6938.6156000000001</v>
      </c>
      <c r="AX280" s="41">
        <v>6938.6156000000001</v>
      </c>
      <c r="AY280" s="41">
        <v>6938.6156000000001</v>
      </c>
      <c r="AZ280" s="41">
        <v>6938.6156000000001</v>
      </c>
      <c r="BA280" s="41">
        <v>6938.6156000000001</v>
      </c>
      <c r="BB280" s="41">
        <v>6938.6156000000001</v>
      </c>
      <c r="BC280" s="41">
        <v>6938.6156000000001</v>
      </c>
      <c r="BD280" s="41">
        <v>6938.6156000000001</v>
      </c>
      <c r="BE280" s="41">
        <v>83263.387199999997</v>
      </c>
      <c r="BF280" s="45">
        <f t="shared" si="149"/>
        <v>6938.6156000000046</v>
      </c>
    </row>
    <row r="281" spans="1:58" s="78" customFormat="1" ht="12" hidden="1" customHeight="1" outlineLevel="1">
      <c r="A281" s="82">
        <v>652</v>
      </c>
      <c r="B281" s="94" t="s">
        <v>324</v>
      </c>
      <c r="C281" s="41">
        <v>0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11121.9</v>
      </c>
      <c r="M281" s="41">
        <v>22243.8</v>
      </c>
      <c r="N281" s="41">
        <v>33365.699999999997</v>
      </c>
      <c r="O281" s="41">
        <v>222438</v>
      </c>
      <c r="P281" s="45">
        <f t="shared" si="146"/>
        <v>155706.6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5">
        <f t="shared" si="147"/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1">
        <v>0</v>
      </c>
      <c r="AQ281" s="41">
        <v>47600</v>
      </c>
      <c r="AR281" s="45">
        <f t="shared" si="148"/>
        <v>47600</v>
      </c>
      <c r="AS281" s="41">
        <v>0</v>
      </c>
      <c r="AT281" s="41">
        <v>0</v>
      </c>
      <c r="AU281" s="41">
        <v>0</v>
      </c>
      <c r="AV281" s="41">
        <v>0</v>
      </c>
      <c r="AW281" s="41">
        <v>0</v>
      </c>
      <c r="AX281" s="41">
        <v>0</v>
      </c>
      <c r="AY281" s="41">
        <v>0</v>
      </c>
      <c r="AZ281" s="41">
        <v>0</v>
      </c>
      <c r="BA281" s="41">
        <v>0</v>
      </c>
      <c r="BB281" s="41">
        <v>0</v>
      </c>
      <c r="BC281" s="41">
        <v>0</v>
      </c>
      <c r="BD281" s="41">
        <v>0</v>
      </c>
      <c r="BE281" s="41">
        <v>48641.25</v>
      </c>
      <c r="BF281" s="45">
        <f t="shared" si="149"/>
        <v>48641.25</v>
      </c>
    </row>
    <row r="282" spans="1:58" s="78" customFormat="1" ht="12" hidden="1" customHeight="1" outlineLevel="1">
      <c r="A282" s="82">
        <v>653</v>
      </c>
      <c r="B282" s="94" t="s">
        <v>326</v>
      </c>
      <c r="C282" s="41">
        <v>0</v>
      </c>
      <c r="D282" s="41">
        <v>0</v>
      </c>
      <c r="E282" s="41">
        <v>0</v>
      </c>
      <c r="F282" s="41">
        <v>0</v>
      </c>
      <c r="G282" s="41">
        <v>98.56</v>
      </c>
      <c r="H282" s="41">
        <v>0</v>
      </c>
      <c r="I282" s="41">
        <v>0</v>
      </c>
      <c r="J282" s="41">
        <v>10.867599999999999</v>
      </c>
      <c r="K282" s="41">
        <v>10.867599999999999</v>
      </c>
      <c r="L282" s="41">
        <v>10.867599999999999</v>
      </c>
      <c r="M282" s="41">
        <v>10.867599999999999</v>
      </c>
      <c r="N282" s="41">
        <v>10.867599999999999</v>
      </c>
      <c r="O282" s="41">
        <v>152.898</v>
      </c>
      <c r="P282" s="45">
        <f t="shared" si="146"/>
        <v>0</v>
      </c>
      <c r="Q282" s="41">
        <v>0</v>
      </c>
      <c r="R282" s="41">
        <v>0</v>
      </c>
      <c r="S282" s="41">
        <v>15.595596</v>
      </c>
      <c r="T282" s="41">
        <v>15.595596</v>
      </c>
      <c r="U282" s="41">
        <v>15.595596</v>
      </c>
      <c r="V282" s="41">
        <v>15.595596</v>
      </c>
      <c r="W282" s="41">
        <v>15.595596</v>
      </c>
      <c r="X282" s="41">
        <v>15.595596</v>
      </c>
      <c r="Y282" s="41">
        <v>15.595596</v>
      </c>
      <c r="Z282" s="41">
        <v>15.595596</v>
      </c>
      <c r="AA282" s="41">
        <v>15.595596</v>
      </c>
      <c r="AB282" s="41">
        <v>15.595596</v>
      </c>
      <c r="AC282" s="41">
        <v>155.95596</v>
      </c>
      <c r="AD282" s="45">
        <f t="shared" si="147"/>
        <v>0</v>
      </c>
      <c r="AE282" s="41">
        <v>0</v>
      </c>
      <c r="AF282" s="41">
        <v>0</v>
      </c>
      <c r="AG282" s="41">
        <v>15.90750792</v>
      </c>
      <c r="AH282" s="41">
        <v>15.90750792</v>
      </c>
      <c r="AI282" s="41">
        <v>15.90750792</v>
      </c>
      <c r="AJ282" s="41">
        <v>15.90750792</v>
      </c>
      <c r="AK282" s="41">
        <v>15.90750792</v>
      </c>
      <c r="AL282" s="41">
        <v>15.90750792</v>
      </c>
      <c r="AM282" s="41">
        <v>15.90750792</v>
      </c>
      <c r="AN282" s="41">
        <v>15.90750792</v>
      </c>
      <c r="AO282" s="41">
        <v>15.90750792</v>
      </c>
      <c r="AP282" s="41">
        <v>15.90750792</v>
      </c>
      <c r="AQ282" s="41">
        <v>159.0750792</v>
      </c>
      <c r="AR282" s="45">
        <f t="shared" si="148"/>
        <v>0</v>
      </c>
      <c r="AS282" s="41">
        <v>0</v>
      </c>
      <c r="AT282" s="41">
        <v>0</v>
      </c>
      <c r="AU282" s="41">
        <v>16.225658078399999</v>
      </c>
      <c r="AV282" s="41">
        <v>16.225658078399999</v>
      </c>
      <c r="AW282" s="41">
        <v>16.225658078399999</v>
      </c>
      <c r="AX282" s="41">
        <v>16.225658078399999</v>
      </c>
      <c r="AY282" s="41">
        <v>16.225658078399999</v>
      </c>
      <c r="AZ282" s="41">
        <v>16.225658078399999</v>
      </c>
      <c r="BA282" s="41">
        <v>16.225658078399999</v>
      </c>
      <c r="BB282" s="41">
        <v>16.225658078399999</v>
      </c>
      <c r="BC282" s="41">
        <v>16.225658078399999</v>
      </c>
      <c r="BD282" s="41">
        <v>16.225658078399999</v>
      </c>
      <c r="BE282" s="41">
        <v>162.25658078399999</v>
      </c>
      <c r="BF282" s="45">
        <f t="shared" si="149"/>
        <v>0</v>
      </c>
    </row>
    <row r="283" spans="1:58" ht="12" hidden="1" customHeight="1" outlineLevel="1">
      <c r="A283" s="82"/>
      <c r="B283" s="94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5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5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5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5"/>
    </row>
    <row r="284" spans="1:58" ht="12" customHeight="1" collapsed="1">
      <c r="A284" s="5"/>
      <c r="B284" s="94" t="s">
        <v>41</v>
      </c>
      <c r="C284" s="4">
        <f t="shared" ref="C284:O284" si="150">SUM(C270:C283)</f>
        <v>0</v>
      </c>
      <c r="D284" s="4">
        <f t="shared" si="150"/>
        <v>0</v>
      </c>
      <c r="E284" s="4">
        <f t="shared" si="150"/>
        <v>0</v>
      </c>
      <c r="F284" s="4">
        <f t="shared" si="150"/>
        <v>0</v>
      </c>
      <c r="G284" s="4">
        <f t="shared" si="150"/>
        <v>513.29999999999995</v>
      </c>
      <c r="H284" s="4">
        <f t="shared" si="150"/>
        <v>89.67</v>
      </c>
      <c r="I284" s="4">
        <f t="shared" si="150"/>
        <v>0</v>
      </c>
      <c r="J284" s="4">
        <f t="shared" si="150"/>
        <v>94.200933333333296</v>
      </c>
      <c r="K284" s="4">
        <f t="shared" si="150"/>
        <v>1381.0409333333332</v>
      </c>
      <c r="L284" s="4">
        <f t="shared" si="150"/>
        <v>23037.700933333334</v>
      </c>
      <c r="M284" s="4">
        <f t="shared" si="150"/>
        <v>40593.800933333332</v>
      </c>
      <c r="N284" s="4">
        <f t="shared" si="150"/>
        <v>69971.500933333329</v>
      </c>
      <c r="O284" s="4">
        <f t="shared" si="150"/>
        <v>460022.89799999999</v>
      </c>
      <c r="P284" s="45">
        <f>O284-SUM(C284:N284)</f>
        <v>324341.68333333335</v>
      </c>
      <c r="Q284" s="4">
        <f t="shared" ref="Q284:AC284" si="151">SUM(Q270:Q283)</f>
        <v>2037.0833333333301</v>
      </c>
      <c r="R284" s="4">
        <f t="shared" si="151"/>
        <v>52873.683333333232</v>
      </c>
      <c r="S284" s="4">
        <f t="shared" si="151"/>
        <v>60264.945595999925</v>
      </c>
      <c r="T284" s="4">
        <f t="shared" si="151"/>
        <v>41928.945595999925</v>
      </c>
      <c r="U284" s="4">
        <f t="shared" si="151"/>
        <v>31832.612262666626</v>
      </c>
      <c r="V284" s="4">
        <f t="shared" si="151"/>
        <v>31832.612262666626</v>
      </c>
      <c r="W284" s="4">
        <f t="shared" si="151"/>
        <v>31832.612262666626</v>
      </c>
      <c r="X284" s="4">
        <f t="shared" si="151"/>
        <v>31832.612262666626</v>
      </c>
      <c r="Y284" s="4">
        <f t="shared" si="151"/>
        <v>28832.612262666626</v>
      </c>
      <c r="Z284" s="4">
        <f t="shared" si="151"/>
        <v>22736.278929333326</v>
      </c>
      <c r="AA284" s="4">
        <f t="shared" si="151"/>
        <v>22736.278929333326</v>
      </c>
      <c r="AB284" s="4">
        <f t="shared" si="151"/>
        <v>22736.278929333326</v>
      </c>
      <c r="AC284" s="4">
        <f t="shared" si="151"/>
        <v>383688.95595999999</v>
      </c>
      <c r="AD284" s="45">
        <f>AC284-SUM(Q284:AB284)</f>
        <v>2212.4000000004889</v>
      </c>
      <c r="AE284" s="4">
        <f t="shared" ref="AE284:AQ284" si="152">SUM(AE270:AE283)</f>
        <v>4332.1166666666704</v>
      </c>
      <c r="AF284" s="4">
        <f t="shared" si="152"/>
        <v>14450.83666666667</v>
      </c>
      <c r="AG284" s="4">
        <f t="shared" si="152"/>
        <v>14466.744174586669</v>
      </c>
      <c r="AH284" s="4">
        <f t="shared" si="152"/>
        <v>42182.304174586672</v>
      </c>
      <c r="AI284" s="4">
        <f t="shared" si="152"/>
        <v>42182.304174586672</v>
      </c>
      <c r="AJ284" s="4">
        <f t="shared" si="152"/>
        <v>42182.304174586672</v>
      </c>
      <c r="AK284" s="4">
        <f t="shared" si="152"/>
        <v>42182.304174586672</v>
      </c>
      <c r="AL284" s="4">
        <f t="shared" si="152"/>
        <v>42182.304174586672</v>
      </c>
      <c r="AM284" s="4">
        <f t="shared" si="152"/>
        <v>42182.304174586672</v>
      </c>
      <c r="AN284" s="4">
        <f t="shared" si="152"/>
        <v>42182.304174586672</v>
      </c>
      <c r="AO284" s="4">
        <f t="shared" si="152"/>
        <v>42182.304174586672</v>
      </c>
      <c r="AP284" s="4">
        <f t="shared" si="152"/>
        <v>42182.304174586672</v>
      </c>
      <c r="AQ284" s="4">
        <f t="shared" si="152"/>
        <v>498324.71507919999</v>
      </c>
      <c r="AR284" s="45">
        <f>AQ284-SUM(AE284:AP284)</f>
        <v>85434.27999999997</v>
      </c>
      <c r="AS284" s="4">
        <f t="shared" ref="AS284:BE284" si="153">SUM(AS270:AS283)</f>
        <v>5606.1409999999996</v>
      </c>
      <c r="AT284" s="4">
        <f t="shared" si="153"/>
        <v>15402.881600000001</v>
      </c>
      <c r="AU284" s="4">
        <f t="shared" si="153"/>
        <v>15419.1072580784</v>
      </c>
      <c r="AV284" s="4">
        <f t="shared" si="153"/>
        <v>51311.563258078393</v>
      </c>
      <c r="AW284" s="4">
        <f t="shared" si="153"/>
        <v>51311.563258078393</v>
      </c>
      <c r="AX284" s="4">
        <f t="shared" si="153"/>
        <v>51311.563258078393</v>
      </c>
      <c r="AY284" s="4">
        <f t="shared" si="153"/>
        <v>51311.563258078393</v>
      </c>
      <c r="AZ284" s="4">
        <f t="shared" si="153"/>
        <v>51311.563258078393</v>
      </c>
      <c r="BA284" s="4">
        <f t="shared" si="153"/>
        <v>51311.563258078393</v>
      </c>
      <c r="BB284" s="4">
        <f t="shared" si="153"/>
        <v>51311.563258078393</v>
      </c>
      <c r="BC284" s="4">
        <f t="shared" si="153"/>
        <v>51311.563258078393</v>
      </c>
      <c r="BD284" s="4">
        <f t="shared" si="153"/>
        <v>51311.563258078393</v>
      </c>
      <c r="BE284" s="4">
        <f t="shared" si="153"/>
        <v>592562.64578078396</v>
      </c>
      <c r="BF284" s="45">
        <f>BE284-SUM(AS284:BD284)</f>
        <v>94330.446599999967</v>
      </c>
    </row>
    <row r="285" spans="1:58" ht="12" hidden="1" customHeight="1" outlineLevel="1">
      <c r="A285" s="5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5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5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5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5"/>
    </row>
    <row r="286" spans="1:58" ht="12" hidden="1" customHeight="1" outlineLevel="1">
      <c r="A286" s="23" t="s">
        <v>42</v>
      </c>
      <c r="B286" s="9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5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5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5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5"/>
    </row>
    <row r="287" spans="1:58" ht="12" hidden="1" customHeight="1" outlineLevel="1">
      <c r="A287" s="82" t="s">
        <v>81</v>
      </c>
      <c r="B287" s="94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5">
        <f t="shared" ref="P287:P299" si="154">O287-SUM(C287:N287)</f>
        <v>0</v>
      </c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5">
        <f t="shared" ref="AD287:AD299" si="155">AC287-SUM(Q287:AB287)</f>
        <v>0</v>
      </c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5">
        <f t="shared" ref="AR287:AR299" si="156">AQ287-SUM(AE287:AP287)</f>
        <v>0</v>
      </c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5">
        <f t="shared" ref="BF287:BF299" si="157">BE287-SUM(AS287:BD287)</f>
        <v>0</v>
      </c>
    </row>
    <row r="288" spans="1:58" s="78" customFormat="1" ht="12" hidden="1" customHeight="1" outlineLevel="1">
      <c r="A288" s="82">
        <v>700</v>
      </c>
      <c r="B288" s="94" t="s">
        <v>328</v>
      </c>
      <c r="C288" s="41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5">
        <f t="shared" ref="P288:P297" si="158">O288-SUM(C288:N288)</f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5">
        <f t="shared" ref="AD288:AD297" si="159">AC288-SUM(Q288:AB288)</f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1">
        <v>0</v>
      </c>
      <c r="AQ288" s="41">
        <v>0</v>
      </c>
      <c r="AR288" s="45">
        <f t="shared" ref="AR288:AR297" si="160">AQ288-SUM(AE288:AP288)</f>
        <v>0</v>
      </c>
      <c r="AS288" s="41">
        <v>0</v>
      </c>
      <c r="AT288" s="41">
        <v>0</v>
      </c>
      <c r="AU288" s="41">
        <v>0</v>
      </c>
      <c r="AV288" s="41">
        <v>0</v>
      </c>
      <c r="AW288" s="41">
        <v>0</v>
      </c>
      <c r="AX288" s="41">
        <v>0</v>
      </c>
      <c r="AY288" s="41">
        <v>0</v>
      </c>
      <c r="AZ288" s="41">
        <v>0</v>
      </c>
      <c r="BA288" s="41">
        <v>0</v>
      </c>
      <c r="BB288" s="41">
        <v>0</v>
      </c>
      <c r="BC288" s="41">
        <v>0</v>
      </c>
      <c r="BD288" s="41">
        <v>0</v>
      </c>
      <c r="BE288" s="41">
        <v>0</v>
      </c>
      <c r="BF288" s="45">
        <f t="shared" ref="BF288:BF297" si="161">BE288-SUM(AS288:BD288)</f>
        <v>0</v>
      </c>
    </row>
    <row r="289" spans="1:58" s="78" customFormat="1" ht="12" hidden="1" customHeight="1" outlineLevel="1">
      <c r="A289" s="82">
        <v>710</v>
      </c>
      <c r="B289" s="94" t="s">
        <v>329</v>
      </c>
      <c r="C289" s="41">
        <v>0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5">
        <f t="shared" si="158"/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5">
        <f t="shared" si="159"/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1">
        <v>0</v>
      </c>
      <c r="AQ289" s="41">
        <v>0</v>
      </c>
      <c r="AR289" s="45">
        <f t="shared" si="160"/>
        <v>0</v>
      </c>
      <c r="AS289" s="41">
        <v>0</v>
      </c>
      <c r="AT289" s="41">
        <v>0</v>
      </c>
      <c r="AU289" s="41">
        <v>0</v>
      </c>
      <c r="AV289" s="41">
        <v>0</v>
      </c>
      <c r="AW289" s="41">
        <v>0</v>
      </c>
      <c r="AX289" s="41">
        <v>0</v>
      </c>
      <c r="AY289" s="41">
        <v>0</v>
      </c>
      <c r="AZ289" s="41">
        <v>0</v>
      </c>
      <c r="BA289" s="41">
        <v>0</v>
      </c>
      <c r="BB289" s="41">
        <v>0</v>
      </c>
      <c r="BC289" s="41">
        <v>0</v>
      </c>
      <c r="BD289" s="41">
        <v>0</v>
      </c>
      <c r="BE289" s="41">
        <v>0</v>
      </c>
      <c r="BF289" s="45">
        <f t="shared" si="161"/>
        <v>0</v>
      </c>
    </row>
    <row r="290" spans="1:58" s="119" customFormat="1" ht="12" hidden="1" customHeight="1" outlineLevel="1">
      <c r="A290" s="118">
        <v>720</v>
      </c>
      <c r="B290" s="119" t="s">
        <v>330</v>
      </c>
      <c r="C290" s="120">
        <v>0</v>
      </c>
      <c r="D290" s="120">
        <v>0</v>
      </c>
      <c r="E290" s="120">
        <v>0</v>
      </c>
      <c r="F290" s="120"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1">
        <f t="shared" si="158"/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20">
        <v>0</v>
      </c>
      <c r="X290" s="120">
        <v>0</v>
      </c>
      <c r="Y290" s="120">
        <v>0</v>
      </c>
      <c r="Z290" s="120">
        <v>0</v>
      </c>
      <c r="AA290" s="120">
        <v>0</v>
      </c>
      <c r="AB290" s="120">
        <v>0</v>
      </c>
      <c r="AC290" s="120">
        <v>0</v>
      </c>
      <c r="AD290" s="121">
        <f t="shared" si="159"/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20">
        <v>0</v>
      </c>
      <c r="AR290" s="121">
        <f t="shared" si="160"/>
        <v>0</v>
      </c>
      <c r="AS290" s="120">
        <v>0</v>
      </c>
      <c r="AT290" s="120">
        <v>0</v>
      </c>
      <c r="AU290" s="120">
        <v>0</v>
      </c>
      <c r="AV290" s="120">
        <v>0</v>
      </c>
      <c r="AW290" s="120">
        <v>0</v>
      </c>
      <c r="AX290" s="120">
        <v>0</v>
      </c>
      <c r="AY290" s="120">
        <v>0</v>
      </c>
      <c r="AZ290" s="120">
        <v>0</v>
      </c>
      <c r="BA290" s="120">
        <v>0</v>
      </c>
      <c r="BB290" s="120">
        <v>0</v>
      </c>
      <c r="BC290" s="120">
        <v>0</v>
      </c>
      <c r="BD290" s="120">
        <v>0</v>
      </c>
      <c r="BE290" s="120">
        <v>0</v>
      </c>
      <c r="BF290" s="121">
        <f t="shared" si="161"/>
        <v>0</v>
      </c>
    </row>
    <row r="291" spans="1:58" s="78" customFormat="1" ht="12" hidden="1" customHeight="1" outlineLevel="1">
      <c r="A291" s="82">
        <v>730</v>
      </c>
      <c r="B291" s="94" t="s">
        <v>331</v>
      </c>
      <c r="C291" s="41">
        <v>0</v>
      </c>
      <c r="D291" s="41">
        <v>0</v>
      </c>
      <c r="E291" s="41">
        <v>0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5">
        <f t="shared" si="158"/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0</v>
      </c>
      <c r="AA291" s="41">
        <v>0</v>
      </c>
      <c r="AB291" s="41">
        <v>0</v>
      </c>
      <c r="AC291" s="41">
        <v>0</v>
      </c>
      <c r="AD291" s="45">
        <f t="shared" si="159"/>
        <v>0</v>
      </c>
      <c r="AE291" s="41">
        <v>0</v>
      </c>
      <c r="AF291" s="41">
        <v>0</v>
      </c>
      <c r="AG291" s="41">
        <v>0</v>
      </c>
      <c r="AH291" s="41">
        <v>0</v>
      </c>
      <c r="AI291" s="41">
        <v>0</v>
      </c>
      <c r="AJ291" s="41">
        <v>0</v>
      </c>
      <c r="AK291" s="41">
        <v>0</v>
      </c>
      <c r="AL291" s="41">
        <v>0</v>
      </c>
      <c r="AM291" s="41">
        <v>0</v>
      </c>
      <c r="AN291" s="41">
        <v>0</v>
      </c>
      <c r="AO291" s="41">
        <v>0</v>
      </c>
      <c r="AP291" s="41">
        <v>0</v>
      </c>
      <c r="AQ291" s="41">
        <v>0</v>
      </c>
      <c r="AR291" s="45">
        <f t="shared" si="160"/>
        <v>0</v>
      </c>
      <c r="AS291" s="41">
        <v>0</v>
      </c>
      <c r="AT291" s="41">
        <v>0</v>
      </c>
      <c r="AU291" s="41">
        <v>0</v>
      </c>
      <c r="AV291" s="41">
        <v>0</v>
      </c>
      <c r="AW291" s="41">
        <v>0</v>
      </c>
      <c r="AX291" s="41">
        <v>0</v>
      </c>
      <c r="AY291" s="41">
        <v>0</v>
      </c>
      <c r="AZ291" s="41">
        <v>0</v>
      </c>
      <c r="BA291" s="41">
        <v>0</v>
      </c>
      <c r="BB291" s="41">
        <v>0</v>
      </c>
      <c r="BC291" s="41">
        <v>0</v>
      </c>
      <c r="BD291" s="41">
        <v>0</v>
      </c>
      <c r="BE291" s="41">
        <v>0</v>
      </c>
      <c r="BF291" s="45">
        <f t="shared" si="161"/>
        <v>0</v>
      </c>
    </row>
    <row r="292" spans="1:58" s="85" customFormat="1" ht="12" hidden="1" customHeight="1" outlineLevel="1">
      <c r="A292" s="84">
        <v>732</v>
      </c>
      <c r="B292" s="85" t="s">
        <v>332</v>
      </c>
      <c r="C292" s="86">
        <v>0</v>
      </c>
      <c r="D292" s="86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7">
        <f t="shared" si="158"/>
        <v>0</v>
      </c>
      <c r="Q292" s="86">
        <v>40000</v>
      </c>
      <c r="R292" s="86">
        <v>0</v>
      </c>
      <c r="S292" s="86">
        <v>0</v>
      </c>
      <c r="T292" s="86">
        <v>0</v>
      </c>
      <c r="U292" s="86">
        <v>0</v>
      </c>
      <c r="V292" s="86">
        <v>0</v>
      </c>
      <c r="W292" s="86">
        <v>0</v>
      </c>
      <c r="X292" s="86">
        <v>0</v>
      </c>
      <c r="Y292" s="86">
        <v>0</v>
      </c>
      <c r="Z292" s="86">
        <v>0</v>
      </c>
      <c r="AA292" s="86">
        <v>0</v>
      </c>
      <c r="AB292" s="86">
        <v>0</v>
      </c>
      <c r="AC292" s="86">
        <v>40000</v>
      </c>
      <c r="AD292" s="87">
        <f t="shared" si="159"/>
        <v>0</v>
      </c>
      <c r="AE292" s="86">
        <v>0</v>
      </c>
      <c r="AF292" s="86">
        <v>0</v>
      </c>
      <c r="AG292" s="86">
        <v>0</v>
      </c>
      <c r="AH292" s="86">
        <v>0</v>
      </c>
      <c r="AI292" s="86">
        <v>0</v>
      </c>
      <c r="AJ292" s="86">
        <v>0</v>
      </c>
      <c r="AK292" s="86">
        <v>0</v>
      </c>
      <c r="AL292" s="86">
        <v>0</v>
      </c>
      <c r="AM292" s="86">
        <v>0</v>
      </c>
      <c r="AN292" s="86">
        <v>0</v>
      </c>
      <c r="AO292" s="86">
        <v>0</v>
      </c>
      <c r="AP292" s="86">
        <v>0</v>
      </c>
      <c r="AQ292" s="86">
        <v>0</v>
      </c>
      <c r="AR292" s="87">
        <f t="shared" si="160"/>
        <v>0</v>
      </c>
      <c r="AS292" s="86">
        <v>0</v>
      </c>
      <c r="AT292" s="86">
        <v>0</v>
      </c>
      <c r="AU292" s="86">
        <v>0</v>
      </c>
      <c r="AV292" s="86">
        <v>0</v>
      </c>
      <c r="AW292" s="86">
        <v>0</v>
      </c>
      <c r="AX292" s="86">
        <v>0</v>
      </c>
      <c r="AY292" s="86">
        <v>0</v>
      </c>
      <c r="AZ292" s="86">
        <v>0</v>
      </c>
      <c r="BA292" s="86">
        <v>0</v>
      </c>
      <c r="BB292" s="86">
        <v>0</v>
      </c>
      <c r="BC292" s="86">
        <v>0</v>
      </c>
      <c r="BD292" s="86">
        <v>0</v>
      </c>
      <c r="BE292" s="86">
        <v>0</v>
      </c>
      <c r="BF292" s="87">
        <f t="shared" si="161"/>
        <v>0</v>
      </c>
    </row>
    <row r="293" spans="1:58" s="78" customFormat="1" ht="12" hidden="1" customHeight="1" outlineLevel="1">
      <c r="A293" s="82">
        <v>733</v>
      </c>
      <c r="B293" s="94" t="s">
        <v>333</v>
      </c>
      <c r="C293" s="41">
        <v>0</v>
      </c>
      <c r="D293" s="41">
        <v>0</v>
      </c>
      <c r="E293" s="41">
        <v>0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5">
        <f t="shared" si="158"/>
        <v>0</v>
      </c>
      <c r="Q293" s="41">
        <v>0</v>
      </c>
      <c r="R293" s="41">
        <v>0</v>
      </c>
      <c r="S293" s="41">
        <v>0</v>
      </c>
      <c r="T293" s="41">
        <v>0</v>
      </c>
      <c r="U293" s="41">
        <v>0</v>
      </c>
      <c r="V293" s="41">
        <v>0</v>
      </c>
      <c r="W293" s="41">
        <v>0</v>
      </c>
      <c r="X293" s="41">
        <v>0</v>
      </c>
      <c r="Y293" s="41">
        <v>0</v>
      </c>
      <c r="Z293" s="41">
        <v>0</v>
      </c>
      <c r="AA293" s="41">
        <v>0</v>
      </c>
      <c r="AB293" s="41">
        <v>0</v>
      </c>
      <c r="AC293" s="41">
        <v>0</v>
      </c>
      <c r="AD293" s="45">
        <f t="shared" si="159"/>
        <v>0</v>
      </c>
      <c r="AE293" s="41">
        <v>0</v>
      </c>
      <c r="AF293" s="41">
        <v>0</v>
      </c>
      <c r="AG293" s="41">
        <v>0</v>
      </c>
      <c r="AH293" s="41">
        <v>0</v>
      </c>
      <c r="AI293" s="41">
        <v>0</v>
      </c>
      <c r="AJ293" s="41">
        <v>0</v>
      </c>
      <c r="AK293" s="41">
        <v>0</v>
      </c>
      <c r="AL293" s="41">
        <v>0</v>
      </c>
      <c r="AM293" s="41">
        <v>0</v>
      </c>
      <c r="AN293" s="41">
        <v>0</v>
      </c>
      <c r="AO293" s="41">
        <v>0</v>
      </c>
      <c r="AP293" s="41">
        <v>0</v>
      </c>
      <c r="AQ293" s="41">
        <v>0</v>
      </c>
      <c r="AR293" s="45">
        <f t="shared" si="160"/>
        <v>0</v>
      </c>
      <c r="AS293" s="41">
        <v>0</v>
      </c>
      <c r="AT293" s="41">
        <v>0</v>
      </c>
      <c r="AU293" s="41">
        <v>0</v>
      </c>
      <c r="AV293" s="41">
        <v>0</v>
      </c>
      <c r="AW293" s="41">
        <v>0</v>
      </c>
      <c r="AX293" s="41">
        <v>0</v>
      </c>
      <c r="AY293" s="41">
        <v>0</v>
      </c>
      <c r="AZ293" s="41">
        <v>0</v>
      </c>
      <c r="BA293" s="41">
        <v>0</v>
      </c>
      <c r="BB293" s="41">
        <v>0</v>
      </c>
      <c r="BC293" s="41">
        <v>0</v>
      </c>
      <c r="BD293" s="41">
        <v>0</v>
      </c>
      <c r="BE293" s="41">
        <v>0</v>
      </c>
      <c r="BF293" s="45">
        <f t="shared" si="161"/>
        <v>0</v>
      </c>
    </row>
    <row r="294" spans="1:58" s="78" customFormat="1" ht="12" hidden="1" customHeight="1" outlineLevel="1">
      <c r="A294" s="82">
        <v>734</v>
      </c>
      <c r="B294" s="94" t="s">
        <v>334</v>
      </c>
      <c r="C294" s="41">
        <v>0</v>
      </c>
      <c r="D294" s="41">
        <v>0</v>
      </c>
      <c r="E294" s="41">
        <v>0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5">
        <f t="shared" si="158"/>
        <v>0</v>
      </c>
      <c r="Q294" s="41">
        <v>0</v>
      </c>
      <c r="R294" s="41">
        <v>0</v>
      </c>
      <c r="S294" s="41">
        <v>0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5">
        <f t="shared" si="159"/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1">
        <v>0</v>
      </c>
      <c r="AQ294" s="41">
        <v>0</v>
      </c>
      <c r="AR294" s="45">
        <f t="shared" si="160"/>
        <v>0</v>
      </c>
      <c r="AS294" s="41">
        <v>0</v>
      </c>
      <c r="AT294" s="41">
        <v>0</v>
      </c>
      <c r="AU294" s="41">
        <v>0</v>
      </c>
      <c r="AV294" s="41">
        <v>0</v>
      </c>
      <c r="AW294" s="41">
        <v>0</v>
      </c>
      <c r="AX294" s="41">
        <v>0</v>
      </c>
      <c r="AY294" s="41">
        <v>0</v>
      </c>
      <c r="AZ294" s="41">
        <v>0</v>
      </c>
      <c r="BA294" s="41">
        <v>0</v>
      </c>
      <c r="BB294" s="41">
        <v>0</v>
      </c>
      <c r="BC294" s="41">
        <v>0</v>
      </c>
      <c r="BD294" s="41">
        <v>0</v>
      </c>
      <c r="BE294" s="41">
        <v>0</v>
      </c>
      <c r="BF294" s="45">
        <f t="shared" si="161"/>
        <v>0</v>
      </c>
    </row>
    <row r="295" spans="1:58" s="78" customFormat="1" ht="12" hidden="1" customHeight="1" outlineLevel="1">
      <c r="A295" s="82">
        <v>735</v>
      </c>
      <c r="B295" s="94" t="s">
        <v>335</v>
      </c>
      <c r="C295" s="41">
        <v>0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5">
        <f t="shared" si="158"/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5">
        <f t="shared" si="159"/>
        <v>0</v>
      </c>
      <c r="AE295" s="41">
        <v>0</v>
      </c>
      <c r="AF295" s="41">
        <v>0</v>
      </c>
      <c r="AG295" s="41">
        <v>0</v>
      </c>
      <c r="AH295" s="41">
        <v>0</v>
      </c>
      <c r="AI295" s="41">
        <v>0</v>
      </c>
      <c r="AJ295" s="41">
        <v>0</v>
      </c>
      <c r="AK295" s="41">
        <v>0</v>
      </c>
      <c r="AL295" s="41">
        <v>0</v>
      </c>
      <c r="AM295" s="41">
        <v>0</v>
      </c>
      <c r="AN295" s="41">
        <v>0</v>
      </c>
      <c r="AO295" s="41">
        <v>0</v>
      </c>
      <c r="AP295" s="41">
        <v>0</v>
      </c>
      <c r="AQ295" s="41">
        <v>0</v>
      </c>
      <c r="AR295" s="45">
        <f t="shared" si="160"/>
        <v>0</v>
      </c>
      <c r="AS295" s="41">
        <v>0</v>
      </c>
      <c r="AT295" s="41">
        <v>0</v>
      </c>
      <c r="AU295" s="41">
        <v>0</v>
      </c>
      <c r="AV295" s="41">
        <v>0</v>
      </c>
      <c r="AW295" s="41">
        <v>0</v>
      </c>
      <c r="AX295" s="41">
        <v>0</v>
      </c>
      <c r="AY295" s="41">
        <v>0</v>
      </c>
      <c r="AZ295" s="41">
        <v>0</v>
      </c>
      <c r="BA295" s="41">
        <v>0</v>
      </c>
      <c r="BB295" s="41">
        <v>0</v>
      </c>
      <c r="BC295" s="41">
        <v>0</v>
      </c>
      <c r="BD295" s="41">
        <v>0</v>
      </c>
      <c r="BE295" s="41">
        <v>0</v>
      </c>
      <c r="BF295" s="45">
        <f t="shared" si="161"/>
        <v>0</v>
      </c>
    </row>
    <row r="296" spans="1:58" s="78" customFormat="1" ht="12" hidden="1" customHeight="1" outlineLevel="1">
      <c r="A296" s="82">
        <v>739</v>
      </c>
      <c r="B296" s="94" t="s">
        <v>336</v>
      </c>
      <c r="C296" s="41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5">
        <f t="shared" si="158"/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0</v>
      </c>
      <c r="AA296" s="41">
        <v>0</v>
      </c>
      <c r="AB296" s="41">
        <v>0</v>
      </c>
      <c r="AC296" s="41">
        <v>0</v>
      </c>
      <c r="AD296" s="45">
        <f t="shared" si="159"/>
        <v>0</v>
      </c>
      <c r="AE296" s="41">
        <v>0</v>
      </c>
      <c r="AF296" s="41">
        <v>0</v>
      </c>
      <c r="AG296" s="41">
        <v>0</v>
      </c>
      <c r="AH296" s="41">
        <v>0</v>
      </c>
      <c r="AI296" s="41">
        <v>0</v>
      </c>
      <c r="AJ296" s="41">
        <v>0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1">
        <v>0</v>
      </c>
      <c r="AQ296" s="41">
        <v>0</v>
      </c>
      <c r="AR296" s="45">
        <f t="shared" si="160"/>
        <v>0</v>
      </c>
      <c r="AS296" s="41">
        <v>0</v>
      </c>
      <c r="AT296" s="41">
        <v>0</v>
      </c>
      <c r="AU296" s="41">
        <v>0</v>
      </c>
      <c r="AV296" s="41">
        <v>0</v>
      </c>
      <c r="AW296" s="41">
        <v>0</v>
      </c>
      <c r="AX296" s="41">
        <v>0</v>
      </c>
      <c r="AY296" s="41">
        <v>0</v>
      </c>
      <c r="AZ296" s="41">
        <v>0</v>
      </c>
      <c r="BA296" s="41">
        <v>0</v>
      </c>
      <c r="BB296" s="41">
        <v>0</v>
      </c>
      <c r="BC296" s="41">
        <v>0</v>
      </c>
      <c r="BD296" s="41">
        <v>0</v>
      </c>
      <c r="BE296" s="41">
        <v>0</v>
      </c>
      <c r="BF296" s="45">
        <f t="shared" si="161"/>
        <v>0</v>
      </c>
    </row>
    <row r="297" spans="1:58" s="106" customFormat="1" ht="12" hidden="1" customHeight="1" outlineLevel="1">
      <c r="A297" s="105">
        <v>790</v>
      </c>
      <c r="B297" s="106" t="s">
        <v>338</v>
      </c>
      <c r="C297" s="107">
        <v>0</v>
      </c>
      <c r="D297" s="107">
        <v>0</v>
      </c>
      <c r="E297" s="107">
        <v>0</v>
      </c>
      <c r="F297" s="107">
        <v>0</v>
      </c>
      <c r="G297" s="107">
        <v>0</v>
      </c>
      <c r="H297" s="107">
        <v>0</v>
      </c>
      <c r="I297" s="107">
        <v>0</v>
      </c>
      <c r="J297" s="107">
        <v>0</v>
      </c>
      <c r="K297" s="107">
        <v>0</v>
      </c>
      <c r="L297" s="107">
        <v>0</v>
      </c>
      <c r="M297" s="107">
        <v>0</v>
      </c>
      <c r="N297" s="107">
        <v>0</v>
      </c>
      <c r="O297" s="107">
        <v>0</v>
      </c>
      <c r="P297" s="108">
        <f t="shared" si="158"/>
        <v>0</v>
      </c>
      <c r="Q297" s="116">
        <v>555.58333333333337</v>
      </c>
      <c r="R297" s="116">
        <v>555.58333333333337</v>
      </c>
      <c r="S297" s="116">
        <v>555.58333333333337</v>
      </c>
      <c r="T297" s="116">
        <v>555.58333333333337</v>
      </c>
      <c r="U297" s="116">
        <v>555.58333333333337</v>
      </c>
      <c r="V297" s="116">
        <v>555.58333333333337</v>
      </c>
      <c r="W297" s="116">
        <v>555.58333333333337</v>
      </c>
      <c r="X297" s="116">
        <v>555.58333333333337</v>
      </c>
      <c r="Y297" s="116">
        <v>555.58333333333337</v>
      </c>
      <c r="Z297" s="116">
        <v>555.58333333333337</v>
      </c>
      <c r="AA297" s="116">
        <v>555.58333333333337</v>
      </c>
      <c r="AB297" s="116">
        <v>555.58333333333337</v>
      </c>
      <c r="AC297" s="107">
        <v>6667</v>
      </c>
      <c r="AD297" s="108">
        <f t="shared" si="159"/>
        <v>0</v>
      </c>
      <c r="AE297" s="116">
        <v>555.58333333333337</v>
      </c>
      <c r="AF297" s="116">
        <v>555.58333333333337</v>
      </c>
      <c r="AG297" s="116">
        <v>555.58333333333337</v>
      </c>
      <c r="AH297" s="116">
        <v>555.58333333333337</v>
      </c>
      <c r="AI297" s="116">
        <v>555.58333333333337</v>
      </c>
      <c r="AJ297" s="116">
        <v>555.58333333333337</v>
      </c>
      <c r="AK297" s="116">
        <v>555.58333333333337</v>
      </c>
      <c r="AL297" s="116">
        <v>555.58333333333337</v>
      </c>
      <c r="AM297" s="116">
        <v>555.58333333333337</v>
      </c>
      <c r="AN297" s="116">
        <v>555.58333333333337</v>
      </c>
      <c r="AO297" s="116">
        <v>555.58333333333337</v>
      </c>
      <c r="AP297" s="116">
        <v>555.58333333333337</v>
      </c>
      <c r="AQ297" s="107">
        <v>6667</v>
      </c>
      <c r="AR297" s="108">
        <f t="shared" si="160"/>
        <v>0</v>
      </c>
      <c r="AS297" s="116">
        <v>555.58333333333337</v>
      </c>
      <c r="AT297" s="116">
        <v>555.58333333333337</v>
      </c>
      <c r="AU297" s="116">
        <v>555.58333333333337</v>
      </c>
      <c r="AV297" s="116">
        <v>555.58333333333337</v>
      </c>
      <c r="AW297" s="116">
        <v>555.58333333333337</v>
      </c>
      <c r="AX297" s="116">
        <v>555.58333333333337</v>
      </c>
      <c r="AY297" s="116">
        <v>555.58333333333337</v>
      </c>
      <c r="AZ297" s="116">
        <v>555.58333333333337</v>
      </c>
      <c r="BA297" s="116">
        <v>555.58333333333337</v>
      </c>
      <c r="BB297" s="116">
        <v>555.58333333333337</v>
      </c>
      <c r="BC297" s="116">
        <v>555.58333333333337</v>
      </c>
      <c r="BD297" s="116">
        <v>555.58333333333337</v>
      </c>
      <c r="BE297" s="107">
        <v>6667</v>
      </c>
      <c r="BF297" s="108">
        <f t="shared" si="161"/>
        <v>0</v>
      </c>
    </row>
    <row r="298" spans="1:58" ht="12" hidden="1" customHeight="1" outlineLevel="1">
      <c r="A298" s="82"/>
      <c r="B298" s="94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5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5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5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5"/>
    </row>
    <row r="299" spans="1:58" ht="12" customHeight="1" collapsed="1">
      <c r="A299" s="22"/>
      <c r="B299" s="94" t="s">
        <v>42</v>
      </c>
      <c r="C299" s="4">
        <f t="shared" ref="C299:O299" si="162">SUM(C287:C298)</f>
        <v>0</v>
      </c>
      <c r="D299" s="4">
        <f t="shared" si="162"/>
        <v>0</v>
      </c>
      <c r="E299" s="4">
        <f t="shared" si="162"/>
        <v>0</v>
      </c>
      <c r="F299" s="4">
        <f t="shared" si="162"/>
        <v>0</v>
      </c>
      <c r="G299" s="4">
        <f t="shared" si="162"/>
        <v>0</v>
      </c>
      <c r="H299" s="4">
        <f t="shared" si="162"/>
        <v>0</v>
      </c>
      <c r="I299" s="4">
        <f t="shared" si="162"/>
        <v>0</v>
      </c>
      <c r="J299" s="4">
        <f t="shared" si="162"/>
        <v>0</v>
      </c>
      <c r="K299" s="4">
        <f t="shared" si="162"/>
        <v>0</v>
      </c>
      <c r="L299" s="4">
        <f t="shared" si="162"/>
        <v>0</v>
      </c>
      <c r="M299" s="4">
        <f t="shared" si="162"/>
        <v>0</v>
      </c>
      <c r="N299" s="4">
        <f t="shared" si="162"/>
        <v>0</v>
      </c>
      <c r="O299" s="4">
        <f t="shared" si="162"/>
        <v>0</v>
      </c>
      <c r="P299" s="45">
        <f t="shared" si="154"/>
        <v>0</v>
      </c>
      <c r="Q299" s="4">
        <f t="shared" ref="Q299:AC299" si="163">SUM(Q287:Q298)</f>
        <v>40555.583333333336</v>
      </c>
      <c r="R299" s="4">
        <f t="shared" si="163"/>
        <v>555.58333333333337</v>
      </c>
      <c r="S299" s="4">
        <f t="shared" si="163"/>
        <v>555.58333333333337</v>
      </c>
      <c r="T299" s="4">
        <f t="shared" si="163"/>
        <v>555.58333333333337</v>
      </c>
      <c r="U299" s="4">
        <f t="shared" si="163"/>
        <v>555.58333333333337</v>
      </c>
      <c r="V299" s="4">
        <f t="shared" si="163"/>
        <v>555.58333333333337</v>
      </c>
      <c r="W299" s="4">
        <f t="shared" si="163"/>
        <v>555.58333333333337</v>
      </c>
      <c r="X299" s="4">
        <f t="shared" si="163"/>
        <v>555.58333333333337</v>
      </c>
      <c r="Y299" s="4">
        <f t="shared" si="163"/>
        <v>555.58333333333337</v>
      </c>
      <c r="Z299" s="4">
        <f t="shared" si="163"/>
        <v>555.58333333333337</v>
      </c>
      <c r="AA299" s="4">
        <f t="shared" si="163"/>
        <v>555.58333333333337</v>
      </c>
      <c r="AB299" s="4">
        <f t="shared" si="163"/>
        <v>555.58333333333337</v>
      </c>
      <c r="AC299" s="4">
        <f t="shared" si="163"/>
        <v>46667</v>
      </c>
      <c r="AD299" s="45">
        <f t="shared" si="155"/>
        <v>0</v>
      </c>
      <c r="AE299" s="4">
        <f t="shared" ref="AE299:AQ299" si="164">SUM(AE287:AE298)</f>
        <v>555.58333333333337</v>
      </c>
      <c r="AF299" s="4">
        <f t="shared" si="164"/>
        <v>555.58333333333337</v>
      </c>
      <c r="AG299" s="4">
        <f t="shared" si="164"/>
        <v>555.58333333333337</v>
      </c>
      <c r="AH299" s="4">
        <f t="shared" si="164"/>
        <v>555.58333333333337</v>
      </c>
      <c r="AI299" s="4">
        <f t="shared" si="164"/>
        <v>555.58333333333337</v>
      </c>
      <c r="AJ299" s="4">
        <f t="shared" si="164"/>
        <v>555.58333333333337</v>
      </c>
      <c r="AK299" s="4">
        <f t="shared" si="164"/>
        <v>555.58333333333337</v>
      </c>
      <c r="AL299" s="4">
        <f t="shared" si="164"/>
        <v>555.58333333333337</v>
      </c>
      <c r="AM299" s="4">
        <f t="shared" si="164"/>
        <v>555.58333333333337</v>
      </c>
      <c r="AN299" s="4">
        <f t="shared" si="164"/>
        <v>555.58333333333337</v>
      </c>
      <c r="AO299" s="4">
        <f t="shared" si="164"/>
        <v>555.58333333333337</v>
      </c>
      <c r="AP299" s="4">
        <f t="shared" si="164"/>
        <v>555.58333333333337</v>
      </c>
      <c r="AQ299" s="4">
        <f t="shared" si="164"/>
        <v>6667</v>
      </c>
      <c r="AR299" s="45">
        <f t="shared" si="156"/>
        <v>0</v>
      </c>
      <c r="AS299" s="4">
        <f t="shared" ref="AS299:BE299" si="165">SUM(AS287:AS298)</f>
        <v>555.58333333333337</v>
      </c>
      <c r="AT299" s="4">
        <f t="shared" si="165"/>
        <v>555.58333333333337</v>
      </c>
      <c r="AU299" s="4">
        <f t="shared" si="165"/>
        <v>555.58333333333337</v>
      </c>
      <c r="AV299" s="4">
        <f t="shared" si="165"/>
        <v>555.58333333333337</v>
      </c>
      <c r="AW299" s="4">
        <f t="shared" si="165"/>
        <v>555.58333333333337</v>
      </c>
      <c r="AX299" s="4">
        <f t="shared" si="165"/>
        <v>555.58333333333337</v>
      </c>
      <c r="AY299" s="4">
        <f t="shared" si="165"/>
        <v>555.58333333333337</v>
      </c>
      <c r="AZ299" s="4">
        <f t="shared" si="165"/>
        <v>555.58333333333337</v>
      </c>
      <c r="BA299" s="4">
        <f t="shared" si="165"/>
        <v>555.58333333333337</v>
      </c>
      <c r="BB299" s="4">
        <f t="shared" si="165"/>
        <v>555.58333333333337</v>
      </c>
      <c r="BC299" s="4">
        <f t="shared" si="165"/>
        <v>555.58333333333337</v>
      </c>
      <c r="BD299" s="4">
        <f t="shared" si="165"/>
        <v>555.58333333333337</v>
      </c>
      <c r="BE299" s="4">
        <f t="shared" si="165"/>
        <v>6667</v>
      </c>
      <c r="BF299" s="45">
        <f t="shared" si="157"/>
        <v>0</v>
      </c>
    </row>
    <row r="300" spans="1:58" ht="12" customHeight="1" outlineLevel="1">
      <c r="A300" s="24" t="s">
        <v>81</v>
      </c>
      <c r="B300" s="81" t="s">
        <v>81</v>
      </c>
      <c r="C300" s="41"/>
      <c r="D300" s="41" t="s">
        <v>81</v>
      </c>
      <c r="E300" s="41" t="s">
        <v>81</v>
      </c>
      <c r="F300" s="41" t="s">
        <v>81</v>
      </c>
      <c r="G300" s="41" t="s">
        <v>81</v>
      </c>
      <c r="H300" s="41" t="s">
        <v>81</v>
      </c>
      <c r="I300" s="41" t="s">
        <v>81</v>
      </c>
      <c r="J300" s="41" t="s">
        <v>81</v>
      </c>
      <c r="K300" s="41" t="s">
        <v>81</v>
      </c>
      <c r="L300" s="41" t="s">
        <v>81</v>
      </c>
      <c r="M300" s="41" t="s">
        <v>81</v>
      </c>
      <c r="N300" s="41" t="s">
        <v>81</v>
      </c>
      <c r="O300" s="41" t="s">
        <v>81</v>
      </c>
      <c r="P300" s="45" t="s">
        <v>81</v>
      </c>
      <c r="Q300" s="41"/>
      <c r="R300" s="41" t="s">
        <v>81</v>
      </c>
      <c r="S300" s="41" t="s">
        <v>81</v>
      </c>
      <c r="T300" s="41" t="s">
        <v>81</v>
      </c>
      <c r="U300" s="41" t="s">
        <v>81</v>
      </c>
      <c r="V300" s="41" t="s">
        <v>81</v>
      </c>
      <c r="W300" s="41" t="s">
        <v>81</v>
      </c>
      <c r="X300" s="41" t="s">
        <v>81</v>
      </c>
      <c r="Y300" s="41" t="s">
        <v>81</v>
      </c>
      <c r="Z300" s="41" t="s">
        <v>81</v>
      </c>
      <c r="AA300" s="41" t="s">
        <v>81</v>
      </c>
      <c r="AB300" s="41" t="s">
        <v>81</v>
      </c>
      <c r="AC300" s="41" t="s">
        <v>81</v>
      </c>
      <c r="AD300" s="45" t="s">
        <v>81</v>
      </c>
      <c r="AE300" s="41"/>
      <c r="AF300" s="41" t="s">
        <v>81</v>
      </c>
      <c r="AG300" s="41" t="s">
        <v>81</v>
      </c>
      <c r="AH300" s="41" t="s">
        <v>81</v>
      </c>
      <c r="AI300" s="41" t="s">
        <v>81</v>
      </c>
      <c r="AJ300" s="41" t="s">
        <v>81</v>
      </c>
      <c r="AK300" s="41" t="s">
        <v>81</v>
      </c>
      <c r="AL300" s="41" t="s">
        <v>81</v>
      </c>
      <c r="AM300" s="41" t="s">
        <v>81</v>
      </c>
      <c r="AN300" s="41" t="s">
        <v>81</v>
      </c>
      <c r="AO300" s="41" t="s">
        <v>81</v>
      </c>
      <c r="AP300" s="41" t="s">
        <v>81</v>
      </c>
      <c r="AQ300" s="41" t="s">
        <v>81</v>
      </c>
      <c r="AR300" s="45" t="s">
        <v>81</v>
      </c>
      <c r="AS300" s="41"/>
      <c r="AT300" s="41" t="s">
        <v>81</v>
      </c>
      <c r="AU300" s="41" t="s">
        <v>81</v>
      </c>
      <c r="AV300" s="41" t="s">
        <v>81</v>
      </c>
      <c r="AW300" s="41" t="s">
        <v>81</v>
      </c>
      <c r="AX300" s="41" t="s">
        <v>81</v>
      </c>
      <c r="AY300" s="41" t="s">
        <v>81</v>
      </c>
      <c r="AZ300" s="41" t="s">
        <v>81</v>
      </c>
      <c r="BA300" s="41" t="s">
        <v>81</v>
      </c>
      <c r="BB300" s="41" t="s">
        <v>81</v>
      </c>
      <c r="BC300" s="41" t="s">
        <v>81</v>
      </c>
      <c r="BD300" s="41" t="s">
        <v>81</v>
      </c>
      <c r="BE300" s="41" t="s">
        <v>81</v>
      </c>
      <c r="BF300" s="45" t="s">
        <v>81</v>
      </c>
    </row>
    <row r="301" spans="1:58" ht="12" customHeight="1" outlineLevel="1">
      <c r="A301" s="23" t="s">
        <v>44</v>
      </c>
      <c r="B301" s="9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5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5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5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5"/>
    </row>
    <row r="302" spans="1:58" ht="12" customHeight="1" outlineLevel="1">
      <c r="A302" s="82" t="s">
        <v>81</v>
      </c>
      <c r="B302" s="94"/>
      <c r="C302" s="41">
        <v>0</v>
      </c>
      <c r="D302" s="41">
        <v>0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5">
        <f t="shared" ref="P302:P317" si="166">O302-SUM(C302:N302)</f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5">
        <f t="shared" ref="AD302:AD317" si="167">AC302-SUM(Q302:AB302)</f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1">
        <v>0</v>
      </c>
      <c r="AQ302" s="41">
        <v>0</v>
      </c>
      <c r="AR302" s="45">
        <f t="shared" ref="AR302:AR317" si="168">AQ302-SUM(AE302:AP302)</f>
        <v>0</v>
      </c>
      <c r="AS302" s="41">
        <v>0</v>
      </c>
      <c r="AT302" s="41">
        <v>0</v>
      </c>
      <c r="AU302" s="41">
        <v>0</v>
      </c>
      <c r="AV302" s="41">
        <v>0</v>
      </c>
      <c r="AW302" s="41">
        <v>0</v>
      </c>
      <c r="AX302" s="41">
        <v>0</v>
      </c>
      <c r="AY302" s="41">
        <v>0</v>
      </c>
      <c r="AZ302" s="41">
        <v>0</v>
      </c>
      <c r="BA302" s="41">
        <v>0</v>
      </c>
      <c r="BB302" s="41">
        <v>0</v>
      </c>
      <c r="BC302" s="41">
        <v>0</v>
      </c>
      <c r="BD302" s="41">
        <v>0</v>
      </c>
      <c r="BE302" s="41">
        <v>0</v>
      </c>
      <c r="BF302" s="45">
        <f t="shared" ref="BF302:BF317" si="169">BE302-SUM(AS302:BD302)</f>
        <v>0</v>
      </c>
    </row>
    <row r="303" spans="1:58" s="78" customFormat="1" ht="12" customHeight="1" outlineLevel="1">
      <c r="A303" s="82">
        <v>800</v>
      </c>
      <c r="B303" s="94" t="s">
        <v>44</v>
      </c>
      <c r="C303" s="41">
        <v>0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5">
        <f t="shared" ref="P303:P315" si="170">O303-SUM(C303:N303)</f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5">
        <f t="shared" ref="AD303:AD315" si="171">AC303-SUM(Q303:AB303)</f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0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1">
        <v>0</v>
      </c>
      <c r="AQ303" s="41">
        <v>0</v>
      </c>
      <c r="AR303" s="45">
        <f t="shared" ref="AR303:AR315" si="172">AQ303-SUM(AE303:AP303)</f>
        <v>0</v>
      </c>
      <c r="AS303" s="41">
        <v>0</v>
      </c>
      <c r="AT303" s="41">
        <v>0</v>
      </c>
      <c r="AU303" s="41">
        <v>0</v>
      </c>
      <c r="AV303" s="41">
        <v>0</v>
      </c>
      <c r="AW303" s="41">
        <v>0</v>
      </c>
      <c r="AX303" s="41">
        <v>0</v>
      </c>
      <c r="AY303" s="41">
        <v>0</v>
      </c>
      <c r="AZ303" s="41">
        <v>0</v>
      </c>
      <c r="BA303" s="41">
        <v>0</v>
      </c>
      <c r="BB303" s="41">
        <v>0</v>
      </c>
      <c r="BC303" s="41">
        <v>0</v>
      </c>
      <c r="BD303" s="41">
        <v>0</v>
      </c>
      <c r="BE303" s="41">
        <v>0</v>
      </c>
      <c r="BF303" s="45">
        <f t="shared" ref="BF303:BF315" si="173">BE303-SUM(AS303:BD303)</f>
        <v>0</v>
      </c>
    </row>
    <row r="304" spans="1:58" s="78" customFormat="1" ht="12" customHeight="1" outlineLevel="1">
      <c r="A304" s="82">
        <v>810</v>
      </c>
      <c r="B304" s="94" t="s">
        <v>346</v>
      </c>
      <c r="C304" s="41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228.2</v>
      </c>
      <c r="K304" s="41">
        <v>228.2</v>
      </c>
      <c r="L304" s="41">
        <v>228.2</v>
      </c>
      <c r="M304" s="41">
        <v>228.2</v>
      </c>
      <c r="N304" s="41">
        <v>228.2</v>
      </c>
      <c r="O304" s="41">
        <v>1141</v>
      </c>
      <c r="P304" s="45">
        <f t="shared" si="170"/>
        <v>0</v>
      </c>
      <c r="Q304" s="41">
        <v>96.984999999999999</v>
      </c>
      <c r="R304" s="41">
        <v>96.984999999999999</v>
      </c>
      <c r="S304" s="41">
        <v>96.984999999999999</v>
      </c>
      <c r="T304" s="41">
        <v>96.984999999999999</v>
      </c>
      <c r="U304" s="41">
        <v>96.984999999999999</v>
      </c>
      <c r="V304" s="41">
        <v>96.984999999999999</v>
      </c>
      <c r="W304" s="41">
        <v>96.984999999999999</v>
      </c>
      <c r="X304" s="41">
        <v>96.984999999999999</v>
      </c>
      <c r="Y304" s="41">
        <v>96.984999999999999</v>
      </c>
      <c r="Z304" s="41">
        <v>96.984999999999999</v>
      </c>
      <c r="AA304" s="41">
        <v>96.984999999999999</v>
      </c>
      <c r="AB304" s="41">
        <v>96.984999999999999</v>
      </c>
      <c r="AC304" s="41">
        <v>1163.82</v>
      </c>
      <c r="AD304" s="45">
        <f t="shared" si="171"/>
        <v>0</v>
      </c>
      <c r="AE304" s="41">
        <v>98.924700000000001</v>
      </c>
      <c r="AF304" s="41">
        <v>98.924700000000001</v>
      </c>
      <c r="AG304" s="41">
        <v>98.924700000000001</v>
      </c>
      <c r="AH304" s="41">
        <v>98.924700000000001</v>
      </c>
      <c r="AI304" s="41">
        <v>98.924700000000001</v>
      </c>
      <c r="AJ304" s="41">
        <v>98.924700000000001</v>
      </c>
      <c r="AK304" s="41">
        <v>98.924700000000001</v>
      </c>
      <c r="AL304" s="41">
        <v>98.924700000000001</v>
      </c>
      <c r="AM304" s="41">
        <v>98.924700000000001</v>
      </c>
      <c r="AN304" s="41">
        <v>98.924700000000001</v>
      </c>
      <c r="AO304" s="41">
        <v>98.924700000000001</v>
      </c>
      <c r="AP304" s="41">
        <v>98.924700000000001</v>
      </c>
      <c r="AQ304" s="41">
        <v>1187.0963999999999</v>
      </c>
      <c r="AR304" s="45">
        <f t="shared" si="172"/>
        <v>0</v>
      </c>
      <c r="AS304" s="41">
        <v>100.903194</v>
      </c>
      <c r="AT304" s="41">
        <v>100.903194</v>
      </c>
      <c r="AU304" s="41">
        <v>100.903194</v>
      </c>
      <c r="AV304" s="41">
        <v>100.903194</v>
      </c>
      <c r="AW304" s="41">
        <v>100.903194</v>
      </c>
      <c r="AX304" s="41">
        <v>100.903194</v>
      </c>
      <c r="AY304" s="41">
        <v>100.903194</v>
      </c>
      <c r="AZ304" s="41">
        <v>100.903194</v>
      </c>
      <c r="BA304" s="41">
        <v>100.903194</v>
      </c>
      <c r="BB304" s="41">
        <v>100.903194</v>
      </c>
      <c r="BC304" s="41">
        <v>100.903194</v>
      </c>
      <c r="BD304" s="41">
        <v>100.903194</v>
      </c>
      <c r="BE304" s="41">
        <v>1210.838328</v>
      </c>
      <c r="BF304" s="45">
        <f t="shared" si="173"/>
        <v>0</v>
      </c>
    </row>
    <row r="305" spans="1:58" s="85" customFormat="1" ht="12" customHeight="1" outlineLevel="1">
      <c r="A305" s="84">
        <v>830</v>
      </c>
      <c r="B305" s="85" t="s">
        <v>347</v>
      </c>
      <c r="C305" s="86">
        <v>0</v>
      </c>
      <c r="D305" s="86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7">
        <f t="shared" si="170"/>
        <v>0</v>
      </c>
      <c r="Q305" s="86">
        <v>0</v>
      </c>
      <c r="R305" s="86">
        <v>0</v>
      </c>
      <c r="S305" s="86">
        <v>0</v>
      </c>
      <c r="T305" s="86">
        <v>0</v>
      </c>
      <c r="U305" s="86">
        <v>0</v>
      </c>
      <c r="V305" s="86">
        <v>100000</v>
      </c>
      <c r="W305" s="86">
        <v>0</v>
      </c>
      <c r="X305" s="86">
        <v>0</v>
      </c>
      <c r="Y305" s="86">
        <v>0</v>
      </c>
      <c r="Z305" s="86">
        <v>0</v>
      </c>
      <c r="AA305" s="86">
        <v>0</v>
      </c>
      <c r="AB305" s="86">
        <v>0</v>
      </c>
      <c r="AC305" s="86">
        <v>100000</v>
      </c>
      <c r="AD305" s="87">
        <f t="shared" si="171"/>
        <v>0</v>
      </c>
      <c r="AE305" s="86">
        <f>112000/24</f>
        <v>4666.666666666667</v>
      </c>
      <c r="AF305" s="86">
        <f>+AE305</f>
        <v>4666.666666666667</v>
      </c>
      <c r="AG305" s="86">
        <f t="shared" ref="AG305:AP305" si="174">+AF305</f>
        <v>4666.666666666667</v>
      </c>
      <c r="AH305" s="86">
        <f t="shared" si="174"/>
        <v>4666.666666666667</v>
      </c>
      <c r="AI305" s="86">
        <f t="shared" si="174"/>
        <v>4666.666666666667</v>
      </c>
      <c r="AJ305" s="86">
        <f t="shared" si="174"/>
        <v>4666.666666666667</v>
      </c>
      <c r="AK305" s="86">
        <f t="shared" si="174"/>
        <v>4666.666666666667</v>
      </c>
      <c r="AL305" s="86">
        <f t="shared" si="174"/>
        <v>4666.666666666667</v>
      </c>
      <c r="AM305" s="86">
        <f t="shared" si="174"/>
        <v>4666.666666666667</v>
      </c>
      <c r="AN305" s="86">
        <f t="shared" si="174"/>
        <v>4666.666666666667</v>
      </c>
      <c r="AO305" s="86">
        <f t="shared" si="174"/>
        <v>4666.666666666667</v>
      </c>
      <c r="AP305" s="86">
        <f t="shared" si="174"/>
        <v>4666.666666666667</v>
      </c>
      <c r="AQ305" s="86">
        <v>56000</v>
      </c>
      <c r="AR305" s="87">
        <f t="shared" si="172"/>
        <v>0</v>
      </c>
      <c r="AS305" s="86">
        <f>+AP305</f>
        <v>4666.666666666667</v>
      </c>
      <c r="AT305" s="86">
        <f>+AS305</f>
        <v>4666.666666666667</v>
      </c>
      <c r="AU305" s="86">
        <f t="shared" ref="AU305:BD305" si="175">+AT305</f>
        <v>4666.666666666667</v>
      </c>
      <c r="AV305" s="86">
        <f t="shared" si="175"/>
        <v>4666.666666666667</v>
      </c>
      <c r="AW305" s="86">
        <f t="shared" si="175"/>
        <v>4666.666666666667</v>
      </c>
      <c r="AX305" s="86">
        <f t="shared" si="175"/>
        <v>4666.666666666667</v>
      </c>
      <c r="AY305" s="86">
        <f t="shared" si="175"/>
        <v>4666.666666666667</v>
      </c>
      <c r="AZ305" s="86">
        <f t="shared" si="175"/>
        <v>4666.666666666667</v>
      </c>
      <c r="BA305" s="86">
        <f t="shared" si="175"/>
        <v>4666.666666666667</v>
      </c>
      <c r="BB305" s="86">
        <f t="shared" si="175"/>
        <v>4666.666666666667</v>
      </c>
      <c r="BC305" s="86">
        <f t="shared" si="175"/>
        <v>4666.666666666667</v>
      </c>
      <c r="BD305" s="86">
        <f t="shared" si="175"/>
        <v>4666.666666666667</v>
      </c>
      <c r="BE305" s="86">
        <v>56000</v>
      </c>
      <c r="BF305" s="87">
        <f t="shared" si="173"/>
        <v>0</v>
      </c>
    </row>
    <row r="306" spans="1:58" s="85" customFormat="1" ht="12" customHeight="1" outlineLevel="1">
      <c r="A306" s="84">
        <v>832</v>
      </c>
      <c r="B306" s="85" t="s">
        <v>349</v>
      </c>
      <c r="C306" s="86">
        <v>0</v>
      </c>
      <c r="D306" s="86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7">
        <f t="shared" si="170"/>
        <v>0</v>
      </c>
      <c r="Q306" s="86">
        <v>0</v>
      </c>
      <c r="R306" s="86">
        <v>0</v>
      </c>
      <c r="S306" s="86">
        <v>0</v>
      </c>
      <c r="T306" s="86">
        <v>0</v>
      </c>
      <c r="U306" s="86">
        <v>0</v>
      </c>
      <c r="V306" s="86">
        <v>0</v>
      </c>
      <c r="W306" s="86">
        <v>0</v>
      </c>
      <c r="X306" s="86">
        <v>0</v>
      </c>
      <c r="Y306" s="86">
        <v>0</v>
      </c>
      <c r="Z306" s="86">
        <v>0</v>
      </c>
      <c r="AA306" s="86">
        <v>0</v>
      </c>
      <c r="AB306" s="86">
        <v>5040</v>
      </c>
      <c r="AC306" s="86">
        <v>5040</v>
      </c>
      <c r="AD306" s="87">
        <f t="shared" si="171"/>
        <v>0</v>
      </c>
      <c r="AE306" s="86">
        <f>112000*0.045/12</f>
        <v>420</v>
      </c>
      <c r="AF306" s="86">
        <f>+AE306</f>
        <v>420</v>
      </c>
      <c r="AG306" s="86">
        <f t="shared" ref="AG306:AP306" si="176">+AF306</f>
        <v>420</v>
      </c>
      <c r="AH306" s="86">
        <f t="shared" si="176"/>
        <v>420</v>
      </c>
      <c r="AI306" s="86">
        <f t="shared" si="176"/>
        <v>420</v>
      </c>
      <c r="AJ306" s="86">
        <f t="shared" si="176"/>
        <v>420</v>
      </c>
      <c r="AK306" s="86">
        <f t="shared" si="176"/>
        <v>420</v>
      </c>
      <c r="AL306" s="86">
        <f t="shared" si="176"/>
        <v>420</v>
      </c>
      <c r="AM306" s="86">
        <f t="shared" si="176"/>
        <v>420</v>
      </c>
      <c r="AN306" s="86">
        <f t="shared" si="176"/>
        <v>420</v>
      </c>
      <c r="AO306" s="86">
        <f t="shared" si="176"/>
        <v>420</v>
      </c>
      <c r="AP306" s="86">
        <f t="shared" si="176"/>
        <v>420</v>
      </c>
      <c r="AQ306" s="86">
        <v>5040</v>
      </c>
      <c r="AR306" s="87">
        <f t="shared" si="172"/>
        <v>0</v>
      </c>
      <c r="AS306" s="86">
        <f>56000*0.045/12</f>
        <v>210</v>
      </c>
      <c r="AT306" s="86">
        <f>+AS306</f>
        <v>210</v>
      </c>
      <c r="AU306" s="86">
        <f t="shared" ref="AU306:BD306" si="177">+AT306</f>
        <v>210</v>
      </c>
      <c r="AV306" s="86">
        <f t="shared" si="177"/>
        <v>210</v>
      </c>
      <c r="AW306" s="86">
        <f t="shared" si="177"/>
        <v>210</v>
      </c>
      <c r="AX306" s="86">
        <f t="shared" si="177"/>
        <v>210</v>
      </c>
      <c r="AY306" s="86">
        <f t="shared" si="177"/>
        <v>210</v>
      </c>
      <c r="AZ306" s="86">
        <f t="shared" si="177"/>
        <v>210</v>
      </c>
      <c r="BA306" s="86">
        <f t="shared" si="177"/>
        <v>210</v>
      </c>
      <c r="BB306" s="86">
        <f t="shared" si="177"/>
        <v>210</v>
      </c>
      <c r="BC306" s="86">
        <f t="shared" si="177"/>
        <v>210</v>
      </c>
      <c r="BD306" s="86">
        <f t="shared" si="177"/>
        <v>210</v>
      </c>
      <c r="BE306" s="86">
        <v>2520</v>
      </c>
      <c r="BF306" s="87">
        <f t="shared" si="173"/>
        <v>0</v>
      </c>
    </row>
    <row r="307" spans="1:58" s="78" customFormat="1" ht="12" customHeight="1" outlineLevel="1">
      <c r="A307" s="82">
        <v>832.1</v>
      </c>
      <c r="B307" s="94" t="s">
        <v>351</v>
      </c>
      <c r="C307" s="41">
        <v>0</v>
      </c>
      <c r="D307" s="41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5">
        <f t="shared" si="170"/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0</v>
      </c>
      <c r="AA307" s="41">
        <v>0</v>
      </c>
      <c r="AB307" s="41">
        <v>0</v>
      </c>
      <c r="AC307" s="41">
        <v>0</v>
      </c>
      <c r="AD307" s="45">
        <f t="shared" si="171"/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1">
        <v>0</v>
      </c>
      <c r="AQ307" s="41">
        <v>0</v>
      </c>
      <c r="AR307" s="45">
        <f t="shared" si="172"/>
        <v>0</v>
      </c>
      <c r="AS307" s="41">
        <v>0</v>
      </c>
      <c r="AT307" s="41">
        <v>0</v>
      </c>
      <c r="AU307" s="41">
        <v>0</v>
      </c>
      <c r="AV307" s="41">
        <v>0</v>
      </c>
      <c r="AW307" s="41">
        <v>0</v>
      </c>
      <c r="AX307" s="41">
        <v>0</v>
      </c>
      <c r="AY307" s="41">
        <v>0</v>
      </c>
      <c r="AZ307" s="41">
        <v>0</v>
      </c>
      <c r="BA307" s="41">
        <v>0</v>
      </c>
      <c r="BB307" s="41">
        <v>0</v>
      </c>
      <c r="BC307" s="41">
        <v>0</v>
      </c>
      <c r="BD307" s="41">
        <v>0</v>
      </c>
      <c r="BE307" s="41">
        <v>0</v>
      </c>
      <c r="BF307" s="45">
        <f t="shared" si="173"/>
        <v>0</v>
      </c>
    </row>
    <row r="308" spans="1:58" s="78" customFormat="1" ht="12" customHeight="1" outlineLevel="1">
      <c r="A308" s="82">
        <v>832.2</v>
      </c>
      <c r="B308" s="94" t="s">
        <v>352</v>
      </c>
      <c r="C308" s="41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5">
        <f t="shared" si="170"/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1000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1000</v>
      </c>
      <c r="AD308" s="45">
        <f t="shared" si="171"/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1">
        <v>0</v>
      </c>
      <c r="AQ308" s="41">
        <v>0</v>
      </c>
      <c r="AR308" s="45">
        <f t="shared" si="172"/>
        <v>0</v>
      </c>
      <c r="AS308" s="41">
        <v>0</v>
      </c>
      <c r="AT308" s="41">
        <v>0</v>
      </c>
      <c r="AU308" s="41">
        <v>0</v>
      </c>
      <c r="AV308" s="41">
        <v>0</v>
      </c>
      <c r="AW308" s="41">
        <v>0</v>
      </c>
      <c r="AX308" s="41">
        <v>0</v>
      </c>
      <c r="AY308" s="41">
        <v>0</v>
      </c>
      <c r="AZ308" s="41">
        <v>0</v>
      </c>
      <c r="BA308" s="41">
        <v>0</v>
      </c>
      <c r="BB308" s="41">
        <v>0</v>
      </c>
      <c r="BC308" s="41">
        <v>0</v>
      </c>
      <c r="BD308" s="41">
        <v>0</v>
      </c>
      <c r="BE308" s="41">
        <v>0</v>
      </c>
      <c r="BF308" s="45">
        <f t="shared" si="173"/>
        <v>0</v>
      </c>
    </row>
    <row r="309" spans="1:58" s="78" customFormat="1" ht="12" customHeight="1" outlineLevel="1">
      <c r="A309" s="82">
        <v>890</v>
      </c>
      <c r="B309" s="94" t="s">
        <v>353</v>
      </c>
      <c r="C309" s="41">
        <v>0</v>
      </c>
      <c r="D309" s="41">
        <v>0</v>
      </c>
      <c r="E309" s="41">
        <v>0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5">
        <f t="shared" si="170"/>
        <v>0</v>
      </c>
      <c r="Q309" s="41">
        <v>0</v>
      </c>
      <c r="R309" s="41">
        <v>0</v>
      </c>
      <c r="S309" s="41">
        <v>0</v>
      </c>
      <c r="T309" s="41">
        <v>0</v>
      </c>
      <c r="U309" s="41">
        <v>0</v>
      </c>
      <c r="V309" s="41">
        <v>0</v>
      </c>
      <c r="W309" s="41">
        <v>0</v>
      </c>
      <c r="X309" s="41">
        <v>0</v>
      </c>
      <c r="Y309" s="41">
        <v>0</v>
      </c>
      <c r="Z309" s="41">
        <v>0</v>
      </c>
      <c r="AA309" s="41">
        <v>0</v>
      </c>
      <c r="AB309" s="41">
        <v>0</v>
      </c>
      <c r="AC309" s="41">
        <v>0</v>
      </c>
      <c r="AD309" s="45">
        <f t="shared" si="171"/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s="41">
        <v>0</v>
      </c>
      <c r="AM309" s="41">
        <v>0</v>
      </c>
      <c r="AN309" s="41">
        <v>0</v>
      </c>
      <c r="AO309" s="41">
        <v>0</v>
      </c>
      <c r="AP309" s="41">
        <v>0</v>
      </c>
      <c r="AQ309" s="41">
        <v>0</v>
      </c>
      <c r="AR309" s="45">
        <f t="shared" si="172"/>
        <v>0</v>
      </c>
      <c r="AS309" s="41">
        <v>0</v>
      </c>
      <c r="AT309" s="41">
        <v>0</v>
      </c>
      <c r="AU309" s="41">
        <v>0</v>
      </c>
      <c r="AV309" s="41">
        <v>0</v>
      </c>
      <c r="AW309" s="41">
        <v>0</v>
      </c>
      <c r="AX309" s="41">
        <v>0</v>
      </c>
      <c r="AY309" s="41">
        <v>0</v>
      </c>
      <c r="AZ309" s="41">
        <v>0</v>
      </c>
      <c r="BA309" s="41">
        <v>0</v>
      </c>
      <c r="BB309" s="41">
        <v>0</v>
      </c>
      <c r="BC309" s="41">
        <v>0</v>
      </c>
      <c r="BD309" s="41">
        <v>0</v>
      </c>
      <c r="BE309" s="41">
        <v>0</v>
      </c>
      <c r="BF309" s="45">
        <f t="shared" si="173"/>
        <v>0</v>
      </c>
    </row>
    <row r="310" spans="1:58" s="78" customFormat="1" ht="12" customHeight="1" outlineLevel="1">
      <c r="A310" s="82">
        <v>890.1</v>
      </c>
      <c r="B310" s="94" t="s">
        <v>354</v>
      </c>
      <c r="C310" s="41">
        <v>0</v>
      </c>
      <c r="D310" s="41">
        <v>0</v>
      </c>
      <c r="E310" s="41">
        <v>622.42999999999995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622.42999999999995</v>
      </c>
      <c r="P310" s="45">
        <f t="shared" si="170"/>
        <v>0</v>
      </c>
      <c r="Q310" s="41">
        <v>0</v>
      </c>
      <c r="R310" s="41">
        <v>0</v>
      </c>
      <c r="S310" s="41">
        <v>0</v>
      </c>
      <c r="T310" s="41">
        <v>0</v>
      </c>
      <c r="U310" s="41">
        <v>0</v>
      </c>
      <c r="V310" s="41">
        <v>0</v>
      </c>
      <c r="W310" s="41">
        <v>0</v>
      </c>
      <c r="X310" s="41">
        <v>0</v>
      </c>
      <c r="Y310" s="41">
        <v>0</v>
      </c>
      <c r="Z310" s="41">
        <v>0</v>
      </c>
      <c r="AA310" s="41">
        <v>0</v>
      </c>
      <c r="AB310" s="41">
        <v>0</v>
      </c>
      <c r="AC310" s="41">
        <v>0</v>
      </c>
      <c r="AD310" s="45">
        <f t="shared" si="171"/>
        <v>0</v>
      </c>
      <c r="AE310" s="41">
        <v>0</v>
      </c>
      <c r="AF310" s="41">
        <v>0</v>
      </c>
      <c r="AG310" s="41">
        <v>0</v>
      </c>
      <c r="AH310" s="41">
        <v>0</v>
      </c>
      <c r="AI310" s="41">
        <v>0</v>
      </c>
      <c r="AJ310" s="41">
        <v>0</v>
      </c>
      <c r="AK310" s="41">
        <v>0</v>
      </c>
      <c r="AL310" s="41">
        <v>0</v>
      </c>
      <c r="AM310" s="41">
        <v>0</v>
      </c>
      <c r="AN310" s="41">
        <v>0</v>
      </c>
      <c r="AO310" s="41">
        <v>0</v>
      </c>
      <c r="AP310" s="41">
        <v>0</v>
      </c>
      <c r="AQ310" s="41">
        <v>0</v>
      </c>
      <c r="AR310" s="45">
        <f t="shared" si="172"/>
        <v>0</v>
      </c>
      <c r="AS310" s="41">
        <v>0</v>
      </c>
      <c r="AT310" s="41">
        <v>0</v>
      </c>
      <c r="AU310" s="41">
        <v>0</v>
      </c>
      <c r="AV310" s="41">
        <v>0</v>
      </c>
      <c r="AW310" s="41">
        <v>0</v>
      </c>
      <c r="AX310" s="41">
        <v>0</v>
      </c>
      <c r="AY310" s="41">
        <v>0</v>
      </c>
      <c r="AZ310" s="41">
        <v>0</v>
      </c>
      <c r="BA310" s="41">
        <v>0</v>
      </c>
      <c r="BB310" s="41">
        <v>0</v>
      </c>
      <c r="BC310" s="41">
        <v>0</v>
      </c>
      <c r="BD310" s="41">
        <v>0</v>
      </c>
      <c r="BE310" s="41">
        <v>0</v>
      </c>
      <c r="BF310" s="45">
        <f t="shared" si="173"/>
        <v>0</v>
      </c>
    </row>
    <row r="311" spans="1:58" s="78" customFormat="1" ht="12" customHeight="1" outlineLevel="1">
      <c r="A311" s="82">
        <v>892</v>
      </c>
      <c r="B311" s="94" t="s">
        <v>355</v>
      </c>
      <c r="C311" s="41">
        <v>0</v>
      </c>
      <c r="D311" s="41">
        <v>0</v>
      </c>
      <c r="E311" s="41">
        <v>0</v>
      </c>
      <c r="F311" s="41">
        <v>0</v>
      </c>
      <c r="G311" s="41">
        <v>65.03</v>
      </c>
      <c r="H311" s="41">
        <v>0</v>
      </c>
      <c r="I311" s="41">
        <v>0</v>
      </c>
      <c r="J311" s="41">
        <v>-21.676666666666701</v>
      </c>
      <c r="K311" s="41">
        <v>5.41916666666667</v>
      </c>
      <c r="L311" s="41">
        <v>5.41916666666667</v>
      </c>
      <c r="M311" s="41">
        <v>5.41916666666667</v>
      </c>
      <c r="N311" s="41">
        <v>5.41916666666667</v>
      </c>
      <c r="O311" s="41">
        <v>65.03</v>
      </c>
      <c r="P311" s="45">
        <f t="shared" si="170"/>
        <v>0</v>
      </c>
      <c r="Q311" s="41">
        <v>0</v>
      </c>
      <c r="R311" s="41">
        <v>0</v>
      </c>
      <c r="S311" s="41">
        <v>0</v>
      </c>
      <c r="T311" s="41">
        <v>0</v>
      </c>
      <c r="U311" s="41">
        <v>0</v>
      </c>
      <c r="V311" s="41">
        <v>0</v>
      </c>
      <c r="W311" s="41">
        <v>0</v>
      </c>
      <c r="X311" s="41">
        <v>0</v>
      </c>
      <c r="Y311" s="41">
        <v>0</v>
      </c>
      <c r="Z311" s="41">
        <v>0</v>
      </c>
      <c r="AA311" s="41">
        <v>0</v>
      </c>
      <c r="AB311" s="41">
        <v>0</v>
      </c>
      <c r="AC311" s="41">
        <v>0</v>
      </c>
      <c r="AD311" s="45">
        <f t="shared" si="171"/>
        <v>0</v>
      </c>
      <c r="AE311" s="41">
        <v>0</v>
      </c>
      <c r="AF311" s="41">
        <v>0</v>
      </c>
      <c r="AG311" s="41">
        <v>0</v>
      </c>
      <c r="AH311" s="41">
        <v>0</v>
      </c>
      <c r="AI311" s="41">
        <v>0</v>
      </c>
      <c r="AJ311" s="41">
        <v>0</v>
      </c>
      <c r="AK311" s="41">
        <v>0</v>
      </c>
      <c r="AL311" s="41">
        <v>0</v>
      </c>
      <c r="AM311" s="41">
        <v>0</v>
      </c>
      <c r="AN311" s="41">
        <v>0</v>
      </c>
      <c r="AO311" s="41">
        <v>0</v>
      </c>
      <c r="AP311" s="41">
        <v>0</v>
      </c>
      <c r="AQ311" s="41">
        <v>0</v>
      </c>
      <c r="AR311" s="45">
        <f t="shared" si="172"/>
        <v>0</v>
      </c>
      <c r="AS311" s="41">
        <v>0</v>
      </c>
      <c r="AT311" s="41">
        <v>0</v>
      </c>
      <c r="AU311" s="41">
        <v>0</v>
      </c>
      <c r="AV311" s="41">
        <v>0</v>
      </c>
      <c r="AW311" s="41">
        <v>0</v>
      </c>
      <c r="AX311" s="41">
        <v>0</v>
      </c>
      <c r="AY311" s="41">
        <v>0</v>
      </c>
      <c r="AZ311" s="41">
        <v>0</v>
      </c>
      <c r="BA311" s="41">
        <v>0</v>
      </c>
      <c r="BB311" s="41">
        <v>0</v>
      </c>
      <c r="BC311" s="41">
        <v>0</v>
      </c>
      <c r="BD311" s="41">
        <v>0</v>
      </c>
      <c r="BE311" s="41">
        <v>0</v>
      </c>
      <c r="BF311" s="45">
        <f t="shared" si="173"/>
        <v>0</v>
      </c>
    </row>
    <row r="312" spans="1:58" s="78" customFormat="1" ht="12" customHeight="1" outlineLevel="1">
      <c r="A312" s="82">
        <v>893</v>
      </c>
      <c r="B312" s="94" t="s">
        <v>356</v>
      </c>
      <c r="C312" s="41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5">
        <f t="shared" si="170"/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1">
        <v>0</v>
      </c>
      <c r="Z312" s="41">
        <v>0</v>
      </c>
      <c r="AA312" s="41">
        <v>0</v>
      </c>
      <c r="AB312" s="41">
        <v>0</v>
      </c>
      <c r="AC312" s="41">
        <v>0</v>
      </c>
      <c r="AD312" s="45">
        <f t="shared" si="171"/>
        <v>0</v>
      </c>
      <c r="AE312" s="41">
        <v>0</v>
      </c>
      <c r="AF312" s="41">
        <v>0</v>
      </c>
      <c r="AG312" s="41">
        <v>0</v>
      </c>
      <c r="AH312" s="41">
        <v>0</v>
      </c>
      <c r="AI312" s="41">
        <v>0</v>
      </c>
      <c r="AJ312" s="41">
        <v>0</v>
      </c>
      <c r="AK312" s="41">
        <v>0</v>
      </c>
      <c r="AL312" s="41">
        <v>0</v>
      </c>
      <c r="AM312" s="41">
        <v>0</v>
      </c>
      <c r="AN312" s="41">
        <v>0</v>
      </c>
      <c r="AO312" s="41">
        <v>0</v>
      </c>
      <c r="AP312" s="41">
        <v>0</v>
      </c>
      <c r="AQ312" s="41">
        <v>0</v>
      </c>
      <c r="AR312" s="45">
        <f t="shared" si="172"/>
        <v>0</v>
      </c>
      <c r="AS312" s="41">
        <v>0</v>
      </c>
      <c r="AT312" s="41">
        <v>0</v>
      </c>
      <c r="AU312" s="41">
        <v>0</v>
      </c>
      <c r="AV312" s="41">
        <v>0</v>
      </c>
      <c r="AW312" s="41">
        <v>0</v>
      </c>
      <c r="AX312" s="41">
        <v>0</v>
      </c>
      <c r="AY312" s="41">
        <v>0</v>
      </c>
      <c r="AZ312" s="41">
        <v>0</v>
      </c>
      <c r="BA312" s="41">
        <v>0</v>
      </c>
      <c r="BB312" s="41">
        <v>0</v>
      </c>
      <c r="BC312" s="41">
        <v>0</v>
      </c>
      <c r="BD312" s="41">
        <v>0</v>
      </c>
      <c r="BE312" s="41">
        <v>0</v>
      </c>
      <c r="BF312" s="45">
        <f t="shared" si="173"/>
        <v>0</v>
      </c>
    </row>
    <row r="313" spans="1:58" s="78" customFormat="1" ht="12" customHeight="1" outlineLevel="1">
      <c r="A313" s="82">
        <v>894</v>
      </c>
      <c r="B313" s="94" t="s">
        <v>357</v>
      </c>
      <c r="C313" s="41">
        <v>0</v>
      </c>
      <c r="D313" s="41">
        <v>0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5">
        <f t="shared" si="170"/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5">
        <f t="shared" si="171"/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1">
        <v>0</v>
      </c>
      <c r="AQ313" s="41">
        <v>0</v>
      </c>
      <c r="AR313" s="45">
        <f t="shared" si="172"/>
        <v>0</v>
      </c>
      <c r="AS313" s="41">
        <v>0</v>
      </c>
      <c r="AT313" s="41">
        <v>0</v>
      </c>
      <c r="AU313" s="41">
        <v>0</v>
      </c>
      <c r="AV313" s="41">
        <v>0</v>
      </c>
      <c r="AW313" s="41">
        <v>0</v>
      </c>
      <c r="AX313" s="41">
        <v>0</v>
      </c>
      <c r="AY313" s="41">
        <v>0</v>
      </c>
      <c r="AZ313" s="41">
        <v>0</v>
      </c>
      <c r="BA313" s="41">
        <v>0</v>
      </c>
      <c r="BB313" s="41">
        <v>0</v>
      </c>
      <c r="BC313" s="41">
        <v>0</v>
      </c>
      <c r="BD313" s="41">
        <v>0</v>
      </c>
      <c r="BE313" s="41">
        <v>0</v>
      </c>
      <c r="BF313" s="45">
        <f t="shared" si="173"/>
        <v>0</v>
      </c>
    </row>
    <row r="314" spans="1:58" s="78" customFormat="1" ht="12" customHeight="1" outlineLevel="1">
      <c r="A314" s="82">
        <v>898</v>
      </c>
      <c r="B314" s="94" t="s">
        <v>358</v>
      </c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5">
        <f t="shared" si="170"/>
        <v>0</v>
      </c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5">
        <f t="shared" si="171"/>
        <v>0</v>
      </c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5">
        <f t="shared" si="172"/>
        <v>0</v>
      </c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5">
        <f t="shared" si="173"/>
        <v>0</v>
      </c>
    </row>
    <row r="315" spans="1:58" s="78" customFormat="1" ht="12" customHeight="1" outlineLevel="1">
      <c r="A315" s="82">
        <v>899</v>
      </c>
      <c r="B315" s="94" t="s">
        <v>359</v>
      </c>
      <c r="C315" s="41">
        <v>0</v>
      </c>
      <c r="D315" s="41">
        <v>0</v>
      </c>
      <c r="E315" s="41">
        <v>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5">
        <f t="shared" si="170"/>
        <v>0</v>
      </c>
      <c r="Q315" s="41">
        <v>0</v>
      </c>
      <c r="R315" s="41">
        <v>0</v>
      </c>
      <c r="S315" s="41">
        <v>0</v>
      </c>
      <c r="T315" s="41">
        <v>0</v>
      </c>
      <c r="U315" s="41">
        <v>0</v>
      </c>
      <c r="V315" s="41">
        <v>0</v>
      </c>
      <c r="W315" s="41">
        <v>0</v>
      </c>
      <c r="X315" s="41">
        <v>0</v>
      </c>
      <c r="Y315" s="41">
        <v>0</v>
      </c>
      <c r="Z315" s="41">
        <v>0</v>
      </c>
      <c r="AA315" s="41">
        <v>0</v>
      </c>
      <c r="AB315" s="41">
        <v>0</v>
      </c>
      <c r="AC315" s="41">
        <v>0</v>
      </c>
      <c r="AD315" s="45">
        <f t="shared" si="171"/>
        <v>0</v>
      </c>
      <c r="AE315" s="41">
        <v>0</v>
      </c>
      <c r="AF315" s="41">
        <v>0</v>
      </c>
      <c r="AG315" s="41">
        <v>0</v>
      </c>
      <c r="AH315" s="41">
        <v>0</v>
      </c>
      <c r="AI315" s="41">
        <v>0</v>
      </c>
      <c r="AJ315" s="41">
        <v>0</v>
      </c>
      <c r="AK315" s="41">
        <v>0</v>
      </c>
      <c r="AL315" s="41">
        <v>0</v>
      </c>
      <c r="AM315" s="41">
        <v>0</v>
      </c>
      <c r="AN315" s="41">
        <v>0</v>
      </c>
      <c r="AO315" s="41">
        <v>0</v>
      </c>
      <c r="AP315" s="41">
        <v>0</v>
      </c>
      <c r="AQ315" s="41">
        <v>0</v>
      </c>
      <c r="AR315" s="45">
        <f t="shared" si="172"/>
        <v>0</v>
      </c>
      <c r="AS315" s="41">
        <v>0</v>
      </c>
      <c r="AT315" s="41">
        <v>0</v>
      </c>
      <c r="AU315" s="41">
        <v>0</v>
      </c>
      <c r="AV315" s="41">
        <v>0</v>
      </c>
      <c r="AW315" s="41">
        <v>0</v>
      </c>
      <c r="AX315" s="41">
        <v>0</v>
      </c>
      <c r="AY315" s="41">
        <v>0</v>
      </c>
      <c r="AZ315" s="41">
        <v>0</v>
      </c>
      <c r="BA315" s="41">
        <v>0</v>
      </c>
      <c r="BB315" s="41">
        <v>0</v>
      </c>
      <c r="BC315" s="41">
        <v>0</v>
      </c>
      <c r="BD315" s="41">
        <v>0</v>
      </c>
      <c r="BE315" s="41">
        <v>0</v>
      </c>
      <c r="BF315" s="45">
        <f t="shared" si="173"/>
        <v>0</v>
      </c>
    </row>
    <row r="316" spans="1:58" ht="12" customHeight="1" outlineLevel="1">
      <c r="A316" s="82" t="s">
        <v>81</v>
      </c>
      <c r="B316" s="94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5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5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5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5"/>
    </row>
    <row r="317" spans="1:58" ht="12" customHeight="1">
      <c r="A317" s="22"/>
      <c r="B317" s="94" t="s">
        <v>44</v>
      </c>
      <c r="C317" s="4">
        <f t="shared" ref="C317:O317" si="178">SUM(C302:C316)</f>
        <v>0</v>
      </c>
      <c r="D317" s="4">
        <f t="shared" si="178"/>
        <v>0</v>
      </c>
      <c r="E317" s="4">
        <f t="shared" si="178"/>
        <v>622.42999999999995</v>
      </c>
      <c r="F317" s="4">
        <f t="shared" si="178"/>
        <v>0</v>
      </c>
      <c r="G317" s="4">
        <f t="shared" si="178"/>
        <v>65.03</v>
      </c>
      <c r="H317" s="4">
        <f t="shared" si="178"/>
        <v>0</v>
      </c>
      <c r="I317" s="4">
        <f t="shared" si="178"/>
        <v>0</v>
      </c>
      <c r="J317" s="4">
        <f t="shared" si="178"/>
        <v>206.52333333333328</v>
      </c>
      <c r="K317" s="4">
        <f t="shared" si="178"/>
        <v>233.61916666666667</v>
      </c>
      <c r="L317" s="4">
        <f t="shared" si="178"/>
        <v>233.61916666666667</v>
      </c>
      <c r="M317" s="4">
        <f t="shared" si="178"/>
        <v>233.61916666666667</v>
      </c>
      <c r="N317" s="4">
        <f t="shared" si="178"/>
        <v>233.61916666666667</v>
      </c>
      <c r="O317" s="4">
        <f t="shared" si="178"/>
        <v>1828.4599999999998</v>
      </c>
      <c r="P317" s="45">
        <f t="shared" si="166"/>
        <v>0</v>
      </c>
      <c r="Q317" s="4">
        <f t="shared" ref="Q317:AC317" si="179">SUM(Q302:Q316)</f>
        <v>96.984999999999999</v>
      </c>
      <c r="R317" s="4">
        <f t="shared" si="179"/>
        <v>96.984999999999999</v>
      </c>
      <c r="S317" s="4">
        <f t="shared" si="179"/>
        <v>96.984999999999999</v>
      </c>
      <c r="T317" s="4">
        <f t="shared" si="179"/>
        <v>96.984999999999999</v>
      </c>
      <c r="U317" s="4">
        <f t="shared" si="179"/>
        <v>96.984999999999999</v>
      </c>
      <c r="V317" s="4">
        <f t="shared" si="179"/>
        <v>101096.985</v>
      </c>
      <c r="W317" s="4">
        <f t="shared" si="179"/>
        <v>96.984999999999999</v>
      </c>
      <c r="X317" s="4">
        <f t="shared" si="179"/>
        <v>96.984999999999999</v>
      </c>
      <c r="Y317" s="4">
        <f t="shared" si="179"/>
        <v>96.984999999999999</v>
      </c>
      <c r="Z317" s="4">
        <f t="shared" si="179"/>
        <v>96.984999999999999</v>
      </c>
      <c r="AA317" s="4">
        <f t="shared" si="179"/>
        <v>96.984999999999999</v>
      </c>
      <c r="AB317" s="4">
        <f t="shared" si="179"/>
        <v>5136.9849999999997</v>
      </c>
      <c r="AC317" s="4">
        <f t="shared" si="179"/>
        <v>107203.82</v>
      </c>
      <c r="AD317" s="45">
        <f t="shared" si="167"/>
        <v>0</v>
      </c>
      <c r="AE317" s="4">
        <f t="shared" ref="AE317:AQ317" si="180">SUM(AE302:AE316)</f>
        <v>5185.5913666666665</v>
      </c>
      <c r="AF317" s="4">
        <f t="shared" si="180"/>
        <v>5185.5913666666665</v>
      </c>
      <c r="AG317" s="4">
        <f t="shared" si="180"/>
        <v>5185.5913666666665</v>
      </c>
      <c r="AH317" s="4">
        <f t="shared" si="180"/>
        <v>5185.5913666666665</v>
      </c>
      <c r="AI317" s="4">
        <f t="shared" si="180"/>
        <v>5185.5913666666665</v>
      </c>
      <c r="AJ317" s="4">
        <f t="shared" si="180"/>
        <v>5185.5913666666665</v>
      </c>
      <c r="AK317" s="4">
        <f t="shared" si="180"/>
        <v>5185.5913666666665</v>
      </c>
      <c r="AL317" s="4">
        <f t="shared" si="180"/>
        <v>5185.5913666666665</v>
      </c>
      <c r="AM317" s="4">
        <f t="shared" si="180"/>
        <v>5185.5913666666665</v>
      </c>
      <c r="AN317" s="4">
        <f t="shared" si="180"/>
        <v>5185.5913666666665</v>
      </c>
      <c r="AO317" s="4">
        <f t="shared" si="180"/>
        <v>5185.5913666666665</v>
      </c>
      <c r="AP317" s="4">
        <f t="shared" si="180"/>
        <v>5185.5913666666665</v>
      </c>
      <c r="AQ317" s="4">
        <f t="shared" si="180"/>
        <v>62227.096400000002</v>
      </c>
      <c r="AR317" s="45">
        <f t="shared" si="168"/>
        <v>0</v>
      </c>
      <c r="AS317" s="4">
        <f t="shared" ref="AS317:BE317" si="181">SUM(AS302:AS316)</f>
        <v>4977.5698606666674</v>
      </c>
      <c r="AT317" s="4">
        <f t="shared" si="181"/>
        <v>4977.5698606666674</v>
      </c>
      <c r="AU317" s="4">
        <f t="shared" si="181"/>
        <v>4977.5698606666674</v>
      </c>
      <c r="AV317" s="4">
        <f t="shared" si="181"/>
        <v>4977.5698606666674</v>
      </c>
      <c r="AW317" s="4">
        <f t="shared" si="181"/>
        <v>4977.5698606666674</v>
      </c>
      <c r="AX317" s="4">
        <f t="shared" si="181"/>
        <v>4977.5698606666674</v>
      </c>
      <c r="AY317" s="4">
        <f t="shared" si="181"/>
        <v>4977.5698606666674</v>
      </c>
      <c r="AZ317" s="4">
        <f t="shared" si="181"/>
        <v>4977.5698606666674</v>
      </c>
      <c r="BA317" s="4">
        <f t="shared" si="181"/>
        <v>4977.5698606666674</v>
      </c>
      <c r="BB317" s="4">
        <f t="shared" si="181"/>
        <v>4977.5698606666674</v>
      </c>
      <c r="BC317" s="4">
        <f t="shared" si="181"/>
        <v>4977.5698606666674</v>
      </c>
      <c r="BD317" s="4">
        <f t="shared" si="181"/>
        <v>4977.5698606666674</v>
      </c>
      <c r="BE317" s="4">
        <f t="shared" si="181"/>
        <v>59730.838327999998</v>
      </c>
      <c r="BF317" s="45">
        <f t="shared" si="169"/>
        <v>0</v>
      </c>
    </row>
    <row r="318" spans="1:58" ht="12" hidden="1" customHeight="1" outlineLevel="1">
      <c r="A318" s="22"/>
      <c r="B318" s="8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5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5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5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5"/>
    </row>
    <row r="319" spans="1:58" ht="12" hidden="1" customHeight="1" outlineLevel="1">
      <c r="A319" s="23" t="s">
        <v>46</v>
      </c>
      <c r="B319" s="9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5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5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5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5"/>
    </row>
    <row r="320" spans="1:58" ht="12" hidden="1" customHeight="1" outlineLevel="1">
      <c r="A320" s="82" t="s">
        <v>81</v>
      </c>
      <c r="B320" s="94"/>
      <c r="C320" s="41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5">
        <f t="shared" ref="P320" si="182">O320-SUM(C320:N320)</f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0</v>
      </c>
      <c r="AA320" s="41">
        <v>0</v>
      </c>
      <c r="AB320" s="41">
        <v>0</v>
      </c>
      <c r="AC320" s="41">
        <v>0</v>
      </c>
      <c r="AD320" s="45">
        <f t="shared" ref="AD320" si="183">AC320-SUM(Q320:AB320)</f>
        <v>0</v>
      </c>
      <c r="AE320" s="41">
        <v>0</v>
      </c>
      <c r="AF320" s="41">
        <v>0</v>
      </c>
      <c r="AG320" s="41">
        <v>0</v>
      </c>
      <c r="AH320" s="41">
        <v>0</v>
      </c>
      <c r="AI320" s="41">
        <v>0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1">
        <v>0</v>
      </c>
      <c r="AQ320" s="41">
        <v>0</v>
      </c>
      <c r="AR320" s="45">
        <f t="shared" ref="AR320" si="184">AQ320-SUM(AE320:AP320)</f>
        <v>0</v>
      </c>
      <c r="AS320" s="41">
        <v>0</v>
      </c>
      <c r="AT320" s="41">
        <v>0</v>
      </c>
      <c r="AU320" s="41">
        <v>0</v>
      </c>
      <c r="AV320" s="41">
        <v>0</v>
      </c>
      <c r="AW320" s="41">
        <v>0</v>
      </c>
      <c r="AX320" s="41">
        <v>0</v>
      </c>
      <c r="AY320" s="41">
        <v>0</v>
      </c>
      <c r="AZ320" s="41">
        <v>0</v>
      </c>
      <c r="BA320" s="41">
        <v>0</v>
      </c>
      <c r="BB320" s="41">
        <v>0</v>
      </c>
      <c r="BC320" s="41">
        <v>0</v>
      </c>
      <c r="BD320" s="41">
        <v>0</v>
      </c>
      <c r="BE320" s="41">
        <v>0</v>
      </c>
      <c r="BF320" s="45">
        <f t="shared" ref="BF320" si="185">BE320-SUM(AS320:BD320)</f>
        <v>0</v>
      </c>
    </row>
    <row r="321" spans="1:58" s="78" customFormat="1" ht="12" hidden="1" customHeight="1" outlineLevel="1">
      <c r="A321" s="82">
        <v>900</v>
      </c>
      <c r="B321" s="94" t="s">
        <v>46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>
        <v>0</v>
      </c>
      <c r="P321" s="45">
        <f t="shared" ref="P321:P324" si="186">O321-SUM(C321:N321)</f>
        <v>0</v>
      </c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>
        <v>0</v>
      </c>
      <c r="AD321" s="45">
        <f t="shared" ref="AD321:AD324" si="187">AC321-SUM(Q321:AB321)</f>
        <v>0</v>
      </c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>
        <v>0</v>
      </c>
      <c r="AR321" s="45">
        <f t="shared" ref="AR321:AR324" si="188">AQ321-SUM(AE321:AP321)</f>
        <v>0</v>
      </c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>
        <v>0</v>
      </c>
      <c r="BF321" s="45">
        <f t="shared" ref="BF321:BF324" si="189">BE321-SUM(AS321:BD321)</f>
        <v>0</v>
      </c>
    </row>
    <row r="322" spans="1:58" s="78" customFormat="1" ht="12" hidden="1" customHeight="1" outlineLevel="1">
      <c r="A322" s="82">
        <v>910</v>
      </c>
      <c r="B322" s="94" t="s">
        <v>361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>
        <v>0</v>
      </c>
      <c r="P322" s="45">
        <f t="shared" si="186"/>
        <v>0</v>
      </c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>
        <v>0</v>
      </c>
      <c r="AD322" s="45">
        <f t="shared" si="187"/>
        <v>0</v>
      </c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>
        <v>0</v>
      </c>
      <c r="AR322" s="45">
        <f t="shared" si="188"/>
        <v>0</v>
      </c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>
        <v>0</v>
      </c>
      <c r="BF322" s="45">
        <f t="shared" si="189"/>
        <v>0</v>
      </c>
    </row>
    <row r="323" spans="1:58" s="78" customFormat="1" ht="12" hidden="1" customHeight="1" outlineLevel="1">
      <c r="A323" s="82">
        <v>940</v>
      </c>
      <c r="B323" s="94" t="s">
        <v>362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>
        <v>0</v>
      </c>
      <c r="P323" s="45">
        <f t="shared" si="186"/>
        <v>0</v>
      </c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>
        <v>0</v>
      </c>
      <c r="AD323" s="45">
        <f t="shared" si="187"/>
        <v>0</v>
      </c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>
        <v>0</v>
      </c>
      <c r="AR323" s="45">
        <f t="shared" si="188"/>
        <v>0</v>
      </c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>
        <v>0</v>
      </c>
      <c r="BF323" s="45">
        <f t="shared" si="189"/>
        <v>0</v>
      </c>
    </row>
    <row r="324" spans="1:58" s="78" customFormat="1" ht="12" hidden="1" customHeight="1" outlineLevel="1">
      <c r="A324" s="82">
        <v>999.1</v>
      </c>
      <c r="B324" s="94" t="s">
        <v>363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>
        <v>0</v>
      </c>
      <c r="P324" s="45">
        <f t="shared" si="186"/>
        <v>0</v>
      </c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>
        <v>0</v>
      </c>
      <c r="AD324" s="45">
        <f t="shared" si="187"/>
        <v>0</v>
      </c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>
        <v>0</v>
      </c>
      <c r="AR324" s="45">
        <f t="shared" si="188"/>
        <v>0</v>
      </c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>
        <v>0</v>
      </c>
      <c r="BF324" s="45">
        <f t="shared" si="189"/>
        <v>0</v>
      </c>
    </row>
    <row r="325" spans="1:58" ht="12" hidden="1" customHeight="1" outlineLevel="1">
      <c r="A325" s="82" t="s">
        <v>81</v>
      </c>
      <c r="B325" s="94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5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5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5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5"/>
    </row>
    <row r="326" spans="1:58" ht="12" customHeight="1" collapsed="1">
      <c r="A326" s="22"/>
      <c r="B326" s="94" t="s">
        <v>46</v>
      </c>
      <c r="C326" s="4">
        <f t="shared" ref="C326:O326" si="190">SUM(C320:C325)</f>
        <v>0</v>
      </c>
      <c r="D326" s="4">
        <f t="shared" si="190"/>
        <v>0</v>
      </c>
      <c r="E326" s="4">
        <f t="shared" si="190"/>
        <v>0</v>
      </c>
      <c r="F326" s="4">
        <f t="shared" si="190"/>
        <v>0</v>
      </c>
      <c r="G326" s="4">
        <f t="shared" si="190"/>
        <v>0</v>
      </c>
      <c r="H326" s="4">
        <f t="shared" si="190"/>
        <v>0</v>
      </c>
      <c r="I326" s="4">
        <f t="shared" si="190"/>
        <v>0</v>
      </c>
      <c r="J326" s="4">
        <f t="shared" si="190"/>
        <v>0</v>
      </c>
      <c r="K326" s="4">
        <f t="shared" si="190"/>
        <v>0</v>
      </c>
      <c r="L326" s="4">
        <f t="shared" si="190"/>
        <v>0</v>
      </c>
      <c r="M326" s="4">
        <f t="shared" si="190"/>
        <v>0</v>
      </c>
      <c r="N326" s="4">
        <f t="shared" si="190"/>
        <v>0</v>
      </c>
      <c r="O326" s="4">
        <f t="shared" si="190"/>
        <v>0</v>
      </c>
      <c r="P326" s="45">
        <f t="shared" ref="P326" si="191">O326-SUM(C326:N326)</f>
        <v>0</v>
      </c>
      <c r="Q326" s="4">
        <f t="shared" ref="Q326:AC326" si="192">SUM(Q320:Q325)</f>
        <v>0</v>
      </c>
      <c r="R326" s="4">
        <f t="shared" si="192"/>
        <v>0</v>
      </c>
      <c r="S326" s="4">
        <f t="shared" si="192"/>
        <v>0</v>
      </c>
      <c r="T326" s="4">
        <f t="shared" si="192"/>
        <v>0</v>
      </c>
      <c r="U326" s="4">
        <f t="shared" si="192"/>
        <v>0</v>
      </c>
      <c r="V326" s="4">
        <f t="shared" si="192"/>
        <v>0</v>
      </c>
      <c r="W326" s="4">
        <f t="shared" si="192"/>
        <v>0</v>
      </c>
      <c r="X326" s="4">
        <f t="shared" si="192"/>
        <v>0</v>
      </c>
      <c r="Y326" s="4">
        <f t="shared" si="192"/>
        <v>0</v>
      </c>
      <c r="Z326" s="4">
        <f t="shared" si="192"/>
        <v>0</v>
      </c>
      <c r="AA326" s="4">
        <f t="shared" si="192"/>
        <v>0</v>
      </c>
      <c r="AB326" s="4">
        <f t="shared" si="192"/>
        <v>0</v>
      </c>
      <c r="AC326" s="4">
        <f t="shared" si="192"/>
        <v>0</v>
      </c>
      <c r="AD326" s="45">
        <f t="shared" ref="AD326" si="193">AC326-SUM(Q326:AB326)</f>
        <v>0</v>
      </c>
      <c r="AE326" s="4">
        <f t="shared" ref="AE326:AQ326" si="194">SUM(AE320:AE325)</f>
        <v>0</v>
      </c>
      <c r="AF326" s="4">
        <f t="shared" si="194"/>
        <v>0</v>
      </c>
      <c r="AG326" s="4">
        <f t="shared" si="194"/>
        <v>0</v>
      </c>
      <c r="AH326" s="4">
        <f t="shared" si="194"/>
        <v>0</v>
      </c>
      <c r="AI326" s="4">
        <f t="shared" si="194"/>
        <v>0</v>
      </c>
      <c r="AJ326" s="4">
        <f t="shared" si="194"/>
        <v>0</v>
      </c>
      <c r="AK326" s="4">
        <f t="shared" si="194"/>
        <v>0</v>
      </c>
      <c r="AL326" s="4">
        <f t="shared" si="194"/>
        <v>0</v>
      </c>
      <c r="AM326" s="4">
        <f t="shared" si="194"/>
        <v>0</v>
      </c>
      <c r="AN326" s="4">
        <f t="shared" si="194"/>
        <v>0</v>
      </c>
      <c r="AO326" s="4">
        <f t="shared" si="194"/>
        <v>0</v>
      </c>
      <c r="AP326" s="4">
        <f t="shared" si="194"/>
        <v>0</v>
      </c>
      <c r="AQ326" s="4">
        <f t="shared" si="194"/>
        <v>0</v>
      </c>
      <c r="AR326" s="45">
        <f t="shared" ref="AR326" si="195">AQ326-SUM(AE326:AP326)</f>
        <v>0</v>
      </c>
      <c r="AS326" s="4">
        <f t="shared" ref="AS326:BE326" si="196">SUM(AS320:AS325)</f>
        <v>0</v>
      </c>
      <c r="AT326" s="4">
        <f t="shared" si="196"/>
        <v>0</v>
      </c>
      <c r="AU326" s="4">
        <f t="shared" si="196"/>
        <v>0</v>
      </c>
      <c r="AV326" s="4">
        <f t="shared" si="196"/>
        <v>0</v>
      </c>
      <c r="AW326" s="4">
        <f t="shared" si="196"/>
        <v>0</v>
      </c>
      <c r="AX326" s="4">
        <f t="shared" si="196"/>
        <v>0</v>
      </c>
      <c r="AY326" s="4">
        <f t="shared" si="196"/>
        <v>0</v>
      </c>
      <c r="AZ326" s="4">
        <f t="shared" si="196"/>
        <v>0</v>
      </c>
      <c r="BA326" s="4">
        <f t="shared" si="196"/>
        <v>0</v>
      </c>
      <c r="BB326" s="4">
        <f t="shared" si="196"/>
        <v>0</v>
      </c>
      <c r="BC326" s="4">
        <f t="shared" si="196"/>
        <v>0</v>
      </c>
      <c r="BD326" s="4">
        <f t="shared" si="196"/>
        <v>0</v>
      </c>
      <c r="BE326" s="4">
        <f t="shared" si="196"/>
        <v>0</v>
      </c>
      <c r="BF326" s="45">
        <f t="shared" ref="BF326" si="197">BE326-SUM(AS326:BD326)</f>
        <v>0</v>
      </c>
    </row>
    <row r="327" spans="1:58" ht="12" customHeight="1">
      <c r="A327" s="22"/>
      <c r="B327" s="8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5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5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5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5"/>
    </row>
    <row r="328" spans="1:58" ht="12" customHeight="1">
      <c r="A328" s="5" t="s">
        <v>81</v>
      </c>
      <c r="B328" s="7" t="s">
        <v>365</v>
      </c>
      <c r="C328" s="3">
        <f t="shared" ref="C328:O328" si="198">SUM(C171,C187,C212,C233,C267,C284,C299,C317,C326)</f>
        <v>10660.51</v>
      </c>
      <c r="D328" s="3">
        <f t="shared" si="198"/>
        <v>11647.86</v>
      </c>
      <c r="E328" s="3">
        <f t="shared" si="198"/>
        <v>18424.07</v>
      </c>
      <c r="F328" s="3">
        <f t="shared" si="198"/>
        <v>14397.86</v>
      </c>
      <c r="G328" s="3">
        <f t="shared" si="198"/>
        <v>17062.34</v>
      </c>
      <c r="H328" s="3">
        <f t="shared" si="198"/>
        <v>30627.78</v>
      </c>
      <c r="I328" s="3">
        <f t="shared" si="198"/>
        <v>11389.849999999999</v>
      </c>
      <c r="J328" s="3">
        <f t="shared" si="198"/>
        <v>36893.715853487985</v>
      </c>
      <c r="K328" s="3">
        <f t="shared" si="198"/>
        <v>27490.339952286071</v>
      </c>
      <c r="L328" s="3">
        <f t="shared" si="198"/>
        <v>51186.999952286067</v>
      </c>
      <c r="M328" s="3">
        <f t="shared" si="198"/>
        <v>70583.09995228608</v>
      </c>
      <c r="N328" s="3">
        <f t="shared" si="198"/>
        <v>148803.67995228607</v>
      </c>
      <c r="O328" s="3">
        <f t="shared" si="198"/>
        <v>808217.18133333325</v>
      </c>
      <c r="P328" s="46">
        <f>O328-SUM(C328:N328)</f>
        <v>359049.07567070099</v>
      </c>
      <c r="Q328" s="3">
        <f t="shared" ref="Q328:AC328" si="199">SUM(Q171,Q187,Q212,Q233,Q267,Q284,Q299,Q317,Q326)</f>
        <v>123992.84893333331</v>
      </c>
      <c r="R328" s="3">
        <f t="shared" si="199"/>
        <v>190340.75236666648</v>
      </c>
      <c r="S328" s="3">
        <f t="shared" si="199"/>
        <v>212601.19508387861</v>
      </c>
      <c r="T328" s="3">
        <f t="shared" si="199"/>
        <v>180133.51462933316</v>
      </c>
      <c r="U328" s="3">
        <f t="shared" si="199"/>
        <v>184045.15311418171</v>
      </c>
      <c r="V328" s="3">
        <f t="shared" si="199"/>
        <v>279337.18129599991</v>
      </c>
      <c r="W328" s="3">
        <f t="shared" si="199"/>
        <v>178337.18129599988</v>
      </c>
      <c r="X328" s="3">
        <f t="shared" si="199"/>
        <v>191041.84720509077</v>
      </c>
      <c r="Y328" s="3">
        <f t="shared" si="199"/>
        <v>182209.90856872717</v>
      </c>
      <c r="Z328" s="3">
        <f t="shared" si="199"/>
        <v>176113.57523539386</v>
      </c>
      <c r="AA328" s="3">
        <f t="shared" si="199"/>
        <v>182127.21159903015</v>
      </c>
      <c r="AB328" s="3">
        <f t="shared" si="199"/>
        <v>187167.21159903015</v>
      </c>
      <c r="AC328" s="3">
        <f t="shared" si="199"/>
        <v>2386732.6223599999</v>
      </c>
      <c r="AD328" s="46">
        <f>AC328-SUM(Q328:AB328)</f>
        <v>119285.04143333482</v>
      </c>
      <c r="AE328" s="3">
        <f t="shared" ref="AE328:AQ328" si="200">SUM(AE171,AE187,AE212,AE233,AE267,AE284,AE299,AE317,AE326)</f>
        <v>113995.41945328165</v>
      </c>
      <c r="AF328" s="3">
        <f t="shared" si="200"/>
        <v>190382.44699522993</v>
      </c>
      <c r="AG328" s="3">
        <f t="shared" si="200"/>
        <v>207329.86450769543</v>
      </c>
      <c r="AH328" s="3">
        <f t="shared" si="200"/>
        <v>218203.16450314992</v>
      </c>
      <c r="AI328" s="3">
        <f t="shared" si="200"/>
        <v>234230.16702133176</v>
      </c>
      <c r="AJ328" s="3">
        <f t="shared" si="200"/>
        <v>240396.61542377007</v>
      </c>
      <c r="AK328" s="3">
        <f t="shared" si="200"/>
        <v>226638.56450314994</v>
      </c>
      <c r="AL328" s="3">
        <f t="shared" si="200"/>
        <v>243535.77016224086</v>
      </c>
      <c r="AM328" s="3">
        <f t="shared" si="200"/>
        <v>235779.29177587721</v>
      </c>
      <c r="AN328" s="3">
        <f t="shared" si="200"/>
        <v>235779.29177587721</v>
      </c>
      <c r="AO328" s="3">
        <f t="shared" si="200"/>
        <v>243777.42813951356</v>
      </c>
      <c r="AP328" s="3">
        <f t="shared" si="200"/>
        <v>257535.47906013366</v>
      </c>
      <c r="AQ328" s="3">
        <f t="shared" si="200"/>
        <v>2875761.4981232001</v>
      </c>
      <c r="AR328" s="46">
        <f>AQ328-SUM(AE328:AP328)</f>
        <v>228177.99480194924</v>
      </c>
      <c r="AS328" s="3">
        <f t="shared" ref="AS328:BE328" si="201">SUM(AS171,AS187,AS212,AS233,AS267,AS284,AS299,AS317,AS326)</f>
        <v>133815.9642708048</v>
      </c>
      <c r="AT328" s="3">
        <f t="shared" si="201"/>
        <v>222648.93074558288</v>
      </c>
      <c r="AU328" s="3">
        <f t="shared" si="201"/>
        <v>243163.79072547948</v>
      </c>
      <c r="AV328" s="3">
        <f t="shared" si="201"/>
        <v>258648.64740366131</v>
      </c>
      <c r="AW328" s="3">
        <f t="shared" si="201"/>
        <v>279620.90169093391</v>
      </c>
      <c r="AX328" s="3">
        <f t="shared" si="201"/>
        <v>287135.73403480381</v>
      </c>
      <c r="AY328" s="3">
        <f t="shared" si="201"/>
        <v>269552.03940366121</v>
      </c>
      <c r="AZ328" s="3">
        <f t="shared" si="201"/>
        <v>291963.07006729761</v>
      </c>
      <c r="BA328" s="3">
        <f t="shared" si="201"/>
        <v>281675.53031275212</v>
      </c>
      <c r="BB328" s="3">
        <f t="shared" si="201"/>
        <v>281675.53031275212</v>
      </c>
      <c r="BC328" s="3">
        <f t="shared" si="201"/>
        <v>292283.58485820674</v>
      </c>
      <c r="BD328" s="3">
        <f t="shared" si="201"/>
        <v>309867.27948934934</v>
      </c>
      <c r="BE328" s="3">
        <f t="shared" si="201"/>
        <v>3425725.7669452648</v>
      </c>
      <c r="BF328" s="46">
        <f>BE328-SUM(AS328:BD328)</f>
        <v>273674.76362997992</v>
      </c>
    </row>
    <row r="329" spans="1:58" ht="12" customHeight="1">
      <c r="A329" s="5" t="s">
        <v>81</v>
      </c>
      <c r="B329" s="94" t="s">
        <v>81</v>
      </c>
      <c r="C329" s="4" t="s">
        <v>81</v>
      </c>
      <c r="D329" s="4" t="s">
        <v>81</v>
      </c>
      <c r="E329" s="4" t="s">
        <v>81</v>
      </c>
      <c r="F329" s="4" t="s">
        <v>81</v>
      </c>
      <c r="G329" s="4" t="s">
        <v>81</v>
      </c>
      <c r="H329" s="4" t="s">
        <v>81</v>
      </c>
      <c r="I329" s="4" t="s">
        <v>81</v>
      </c>
      <c r="J329" s="4" t="s">
        <v>81</v>
      </c>
      <c r="K329" s="4" t="s">
        <v>81</v>
      </c>
      <c r="L329" s="4" t="s">
        <v>81</v>
      </c>
      <c r="M329" s="4" t="s">
        <v>81</v>
      </c>
      <c r="N329" s="4" t="s">
        <v>81</v>
      </c>
      <c r="O329" s="4" t="s">
        <v>81</v>
      </c>
      <c r="P329" s="79" t="s">
        <v>81</v>
      </c>
      <c r="Q329" s="4" t="s">
        <v>81</v>
      </c>
      <c r="R329" s="4" t="s">
        <v>81</v>
      </c>
      <c r="S329" s="4" t="s">
        <v>81</v>
      </c>
      <c r="T329" s="4" t="s">
        <v>81</v>
      </c>
      <c r="U329" s="4" t="s">
        <v>81</v>
      </c>
      <c r="V329" s="4" t="s">
        <v>81</v>
      </c>
      <c r="W329" s="4" t="s">
        <v>81</v>
      </c>
      <c r="X329" s="4" t="s">
        <v>81</v>
      </c>
      <c r="Y329" s="4" t="s">
        <v>81</v>
      </c>
      <c r="Z329" s="4" t="s">
        <v>81</v>
      </c>
      <c r="AA329" s="4" t="s">
        <v>81</v>
      </c>
      <c r="AB329" s="4" t="s">
        <v>81</v>
      </c>
      <c r="AC329" s="4" t="s">
        <v>81</v>
      </c>
      <c r="AD329" s="79" t="s">
        <v>81</v>
      </c>
      <c r="AE329" s="4" t="s">
        <v>81</v>
      </c>
      <c r="AF329" s="4" t="s">
        <v>81</v>
      </c>
      <c r="AG329" s="4" t="s">
        <v>81</v>
      </c>
      <c r="AH329" s="4" t="s">
        <v>81</v>
      </c>
      <c r="AI329" s="4" t="s">
        <v>81</v>
      </c>
      <c r="AJ329" s="4" t="s">
        <v>81</v>
      </c>
      <c r="AK329" s="4" t="s">
        <v>81</v>
      </c>
      <c r="AL329" s="4" t="s">
        <v>81</v>
      </c>
      <c r="AM329" s="4" t="s">
        <v>81</v>
      </c>
      <c r="AN329" s="4" t="s">
        <v>81</v>
      </c>
      <c r="AO329" s="4" t="s">
        <v>81</v>
      </c>
      <c r="AP329" s="4" t="s">
        <v>81</v>
      </c>
      <c r="AQ329" s="4" t="s">
        <v>81</v>
      </c>
      <c r="AR329" s="79" t="s">
        <v>81</v>
      </c>
      <c r="AS329" s="4" t="s">
        <v>81</v>
      </c>
      <c r="AT329" s="4" t="s">
        <v>81</v>
      </c>
      <c r="AU329" s="4" t="s">
        <v>81</v>
      </c>
      <c r="AV329" s="4" t="s">
        <v>81</v>
      </c>
      <c r="AW329" s="4" t="s">
        <v>81</v>
      </c>
      <c r="AX329" s="4" t="s">
        <v>81</v>
      </c>
      <c r="AY329" s="4" t="s">
        <v>81</v>
      </c>
      <c r="AZ329" s="4" t="s">
        <v>81</v>
      </c>
      <c r="BA329" s="4" t="s">
        <v>81</v>
      </c>
      <c r="BB329" s="4" t="s">
        <v>81</v>
      </c>
      <c r="BC329" s="4" t="s">
        <v>81</v>
      </c>
      <c r="BD329" s="4" t="s">
        <v>81</v>
      </c>
      <c r="BE329" s="4" t="s">
        <v>81</v>
      </c>
      <c r="BF329" s="79" t="s">
        <v>81</v>
      </c>
    </row>
    <row r="330" spans="1:58" ht="12" customHeight="1">
      <c r="A330" s="25" t="s">
        <v>384</v>
      </c>
      <c r="B330" s="6"/>
      <c r="C330" s="11">
        <f t="shared" ref="C330:O330" si="202">C108-C328</f>
        <v>-10660.5</v>
      </c>
      <c r="D330" s="11">
        <f t="shared" si="202"/>
        <v>-11647.86</v>
      </c>
      <c r="E330" s="11">
        <f t="shared" si="202"/>
        <v>26603.699999999997</v>
      </c>
      <c r="F330" s="11">
        <f t="shared" si="202"/>
        <v>97221.09</v>
      </c>
      <c r="G330" s="11">
        <f t="shared" si="202"/>
        <v>4374.5400000000009</v>
      </c>
      <c r="H330" s="11">
        <f t="shared" si="202"/>
        <v>-2583.3999999999978</v>
      </c>
      <c r="I330" s="11">
        <f t="shared" si="202"/>
        <v>-40659.72</v>
      </c>
      <c r="J330" s="11">
        <f t="shared" si="202"/>
        <v>49710.13414651202</v>
      </c>
      <c r="K330" s="11">
        <f t="shared" si="202"/>
        <v>-1848.8292328078714</v>
      </c>
      <c r="L330" s="11">
        <f t="shared" si="202"/>
        <v>-21831.464007195467</v>
      </c>
      <c r="M330" s="11">
        <f t="shared" si="202"/>
        <v>-12489.982722075183</v>
      </c>
      <c r="N330" s="11">
        <f t="shared" si="202"/>
        <v>-90710.562722075178</v>
      </c>
      <c r="O330" s="11">
        <f t="shared" si="202"/>
        <v>122436.96866666677</v>
      </c>
      <c r="P330" s="47">
        <f>O330-SUM(C330:N330)</f>
        <v>136959.82320430843</v>
      </c>
      <c r="Q330" s="11">
        <f t="shared" ref="Q330:AC330" si="203">Q108-Q328</f>
        <v>124134.8947692137</v>
      </c>
      <c r="R330" s="11">
        <f t="shared" si="203"/>
        <v>19733.091335880541</v>
      </c>
      <c r="S330" s="11">
        <f t="shared" si="203"/>
        <v>-42527.351381331595</v>
      </c>
      <c r="T330" s="11">
        <f t="shared" si="203"/>
        <v>-10059.670926786144</v>
      </c>
      <c r="U330" s="11">
        <f t="shared" si="203"/>
        <v>15623.570588365314</v>
      </c>
      <c r="V330" s="11">
        <f t="shared" si="203"/>
        <v>-79668.457593452884</v>
      </c>
      <c r="W330" s="11">
        <f t="shared" si="203"/>
        <v>21331.542406547145</v>
      </c>
      <c r="X330" s="11">
        <f t="shared" si="203"/>
        <v>8626.8764974562509</v>
      </c>
      <c r="Y330" s="11">
        <f t="shared" si="203"/>
        <v>17458.815133819851</v>
      </c>
      <c r="Z330" s="11">
        <f t="shared" si="203"/>
        <v>17501.048467153159</v>
      </c>
      <c r="AA330" s="11">
        <f t="shared" si="203"/>
        <v>-16404.587896483135</v>
      </c>
      <c r="AB330" s="11">
        <f t="shared" si="203"/>
        <v>-21444.587896483135</v>
      </c>
      <c r="AC330" s="11">
        <f t="shared" si="203"/>
        <v>-5789.8979294397868</v>
      </c>
      <c r="AD330" s="47">
        <f>AC330-SUM(Q330:AB330)</f>
        <v>-60095.08143333887</v>
      </c>
      <c r="AE330" s="11">
        <f t="shared" ref="AE330:AQ330" si="204">AE108-AE328</f>
        <v>126872.54509747418</v>
      </c>
      <c r="AF330" s="11">
        <f t="shared" si="204"/>
        <v>50485.517555525905</v>
      </c>
      <c r="AG330" s="11">
        <f t="shared" si="204"/>
        <v>33538.100043060404</v>
      </c>
      <c r="AH330" s="11">
        <f t="shared" si="204"/>
        <v>22664.80004760591</v>
      </c>
      <c r="AI330" s="11">
        <f t="shared" si="204"/>
        <v>6637.797529424075</v>
      </c>
      <c r="AJ330" s="11">
        <f t="shared" si="204"/>
        <v>471.34912698576227</v>
      </c>
      <c r="AK330" s="11">
        <f t="shared" si="204"/>
        <v>14229.400047605886</v>
      </c>
      <c r="AL330" s="11">
        <f t="shared" si="204"/>
        <v>-2667.8056114850333</v>
      </c>
      <c r="AM330" s="11">
        <f t="shared" si="204"/>
        <v>5088.6727748786216</v>
      </c>
      <c r="AN330" s="11">
        <f t="shared" si="204"/>
        <v>5088.6727748786216</v>
      </c>
      <c r="AO330" s="11">
        <f t="shared" si="204"/>
        <v>-2909.4635887577315</v>
      </c>
      <c r="AP330" s="11">
        <f t="shared" si="204"/>
        <v>-16667.514509377826</v>
      </c>
      <c r="AQ330" s="11">
        <f t="shared" si="204"/>
        <v>14654.076485866215</v>
      </c>
      <c r="AR330" s="47">
        <f>AQ330-SUM(AE330:AP330)</f>
        <v>-228177.99480195256</v>
      </c>
      <c r="AS330" s="11">
        <f t="shared" ref="AS330:BE330" si="205">AS108-AS328</f>
        <v>177609.53446600537</v>
      </c>
      <c r="AT330" s="11">
        <f t="shared" si="205"/>
        <v>88776.56799122729</v>
      </c>
      <c r="AU330" s="11">
        <f t="shared" si="205"/>
        <v>68261.708011330687</v>
      </c>
      <c r="AV330" s="11">
        <f t="shared" si="205"/>
        <v>52776.851333148865</v>
      </c>
      <c r="AW330" s="11">
        <f t="shared" si="205"/>
        <v>31804.59704587626</v>
      </c>
      <c r="AX330" s="11">
        <f t="shared" si="205"/>
        <v>24289.76470200636</v>
      </c>
      <c r="AY330" s="11">
        <f t="shared" si="205"/>
        <v>41873.45933314896</v>
      </c>
      <c r="AZ330" s="11">
        <f t="shared" si="205"/>
        <v>19462.428669512563</v>
      </c>
      <c r="BA330" s="11">
        <f t="shared" si="205"/>
        <v>29749.968424058054</v>
      </c>
      <c r="BB330" s="11">
        <f t="shared" si="205"/>
        <v>29749.968424058054</v>
      </c>
      <c r="BC330" s="11">
        <f t="shared" si="205"/>
        <v>19141.913878603431</v>
      </c>
      <c r="BD330" s="11">
        <f t="shared" si="205"/>
        <v>1558.219247460831</v>
      </c>
      <c r="BE330" s="11">
        <f t="shared" si="205"/>
        <v>311380.21789645916</v>
      </c>
      <c r="BF330" s="47">
        <f>BE330-SUM(AS330:BD330)</f>
        <v>-273674.76362997759</v>
      </c>
    </row>
    <row r="331" spans="1:58" ht="12" customHeight="1">
      <c r="A331" s="5" t="s">
        <v>81</v>
      </c>
      <c r="B331" s="94" t="s">
        <v>81</v>
      </c>
      <c r="C331" s="4" t="s">
        <v>81</v>
      </c>
      <c r="D331" s="4" t="s">
        <v>81</v>
      </c>
      <c r="E331" s="4" t="s">
        <v>81</v>
      </c>
      <c r="F331" s="4" t="s">
        <v>81</v>
      </c>
      <c r="G331" s="4" t="s">
        <v>81</v>
      </c>
      <c r="H331" s="4" t="s">
        <v>81</v>
      </c>
      <c r="I331" s="4" t="s">
        <v>81</v>
      </c>
      <c r="J331" s="4" t="s">
        <v>81</v>
      </c>
      <c r="K331" s="4" t="s">
        <v>81</v>
      </c>
      <c r="L331" s="4" t="s">
        <v>81</v>
      </c>
      <c r="M331" s="4" t="s">
        <v>81</v>
      </c>
      <c r="N331" s="4" t="s">
        <v>81</v>
      </c>
      <c r="O331" s="4" t="s">
        <v>81</v>
      </c>
      <c r="P331" s="79" t="s">
        <v>81</v>
      </c>
      <c r="Q331" s="4" t="s">
        <v>81</v>
      </c>
      <c r="R331" s="4" t="s">
        <v>81</v>
      </c>
      <c r="S331" s="4" t="s">
        <v>81</v>
      </c>
      <c r="T331" s="4" t="s">
        <v>81</v>
      </c>
      <c r="U331" s="4" t="s">
        <v>81</v>
      </c>
      <c r="V331" s="4" t="s">
        <v>81</v>
      </c>
      <c r="W331" s="4" t="s">
        <v>81</v>
      </c>
      <c r="X331" s="4" t="s">
        <v>81</v>
      </c>
      <c r="Y331" s="4" t="s">
        <v>81</v>
      </c>
      <c r="Z331" s="4" t="s">
        <v>81</v>
      </c>
      <c r="AA331" s="4" t="s">
        <v>81</v>
      </c>
      <c r="AB331" s="4" t="s">
        <v>81</v>
      </c>
      <c r="AC331" s="4" t="s">
        <v>81</v>
      </c>
      <c r="AD331" s="79" t="s">
        <v>81</v>
      </c>
      <c r="AE331" s="4" t="s">
        <v>81</v>
      </c>
      <c r="AF331" s="4" t="s">
        <v>81</v>
      </c>
      <c r="AG331" s="4" t="s">
        <v>81</v>
      </c>
      <c r="AH331" s="4" t="s">
        <v>81</v>
      </c>
      <c r="AI331" s="4" t="s">
        <v>81</v>
      </c>
      <c r="AJ331" s="4" t="s">
        <v>81</v>
      </c>
      <c r="AK331" s="4" t="s">
        <v>81</v>
      </c>
      <c r="AL331" s="4" t="s">
        <v>81</v>
      </c>
      <c r="AM331" s="4" t="s">
        <v>81</v>
      </c>
      <c r="AN331" s="4" t="s">
        <v>81</v>
      </c>
      <c r="AO331" s="4" t="s">
        <v>81</v>
      </c>
      <c r="AP331" s="4" t="s">
        <v>81</v>
      </c>
      <c r="AQ331" s="4" t="s">
        <v>81</v>
      </c>
      <c r="AR331" s="79" t="s">
        <v>81</v>
      </c>
      <c r="AS331" s="4" t="s">
        <v>81</v>
      </c>
      <c r="AT331" s="4" t="s">
        <v>81</v>
      </c>
      <c r="AU331" s="4" t="s">
        <v>81</v>
      </c>
      <c r="AV331" s="4" t="s">
        <v>81</v>
      </c>
      <c r="AW331" s="4" t="s">
        <v>81</v>
      </c>
      <c r="AX331" s="4" t="s">
        <v>81</v>
      </c>
      <c r="AY331" s="4" t="s">
        <v>81</v>
      </c>
      <c r="AZ331" s="4" t="s">
        <v>81</v>
      </c>
      <c r="BA331" s="4" t="s">
        <v>81</v>
      </c>
      <c r="BB331" s="4" t="s">
        <v>81</v>
      </c>
      <c r="BC331" s="4" t="s">
        <v>81</v>
      </c>
      <c r="BD331" s="4" t="s">
        <v>81</v>
      </c>
      <c r="BE331" s="4" t="s">
        <v>81</v>
      </c>
      <c r="BF331" s="79" t="s">
        <v>81</v>
      </c>
    </row>
    <row r="332" spans="1:58" ht="12" customHeight="1">
      <c r="A332" s="5" t="s">
        <v>81</v>
      </c>
      <c r="B332" s="81" t="s">
        <v>385</v>
      </c>
      <c r="C332" s="41">
        <v>21215.17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f>SUM(C332:N332)</f>
        <v>21215.17</v>
      </c>
      <c r="P332" s="79"/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41">
        <v>0</v>
      </c>
      <c r="AA332" s="41">
        <v>0</v>
      </c>
      <c r="AB332" s="41">
        <v>0</v>
      </c>
      <c r="AC332" s="41"/>
      <c r="AD332" s="79"/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1">
        <v>0</v>
      </c>
      <c r="AQ332" s="41"/>
      <c r="AR332" s="79"/>
      <c r="AS332" s="41">
        <v>0</v>
      </c>
      <c r="AT332" s="41">
        <v>0</v>
      </c>
      <c r="AU332" s="41">
        <v>0</v>
      </c>
      <c r="AV332" s="41">
        <v>0</v>
      </c>
      <c r="AW332" s="41">
        <v>0</v>
      </c>
      <c r="AX332" s="41">
        <v>0</v>
      </c>
      <c r="AY332" s="41">
        <v>0</v>
      </c>
      <c r="AZ332" s="41">
        <v>0</v>
      </c>
      <c r="BA332" s="41">
        <v>0</v>
      </c>
      <c r="BB332" s="41">
        <v>0</v>
      </c>
      <c r="BC332" s="41">
        <v>0</v>
      </c>
      <c r="BD332" s="41">
        <v>0</v>
      </c>
      <c r="BE332" s="41"/>
      <c r="BF332" s="79"/>
    </row>
    <row r="333" spans="1:58" ht="12" customHeight="1">
      <c r="A333" s="5" t="s">
        <v>81</v>
      </c>
      <c r="B333" s="81" t="s">
        <v>386</v>
      </c>
      <c r="C333" s="41">
        <v>0</v>
      </c>
      <c r="D333" s="41">
        <v>0</v>
      </c>
      <c r="E333" s="41">
        <v>0</v>
      </c>
      <c r="F333" s="41">
        <v>0</v>
      </c>
      <c r="G333" s="41">
        <v>-1354.71</v>
      </c>
      <c r="H333" s="41">
        <v>0</v>
      </c>
      <c r="I333" s="41">
        <v>0</v>
      </c>
      <c r="J333" s="41">
        <v>1354.71</v>
      </c>
      <c r="K333" s="41">
        <v>0</v>
      </c>
      <c r="L333" s="41">
        <v>0</v>
      </c>
      <c r="M333" s="41">
        <v>0</v>
      </c>
      <c r="N333" s="41">
        <v>0</v>
      </c>
      <c r="O333" s="41">
        <f t="shared" ref="O333:O345" si="206">SUM(C333:N333)</f>
        <v>0</v>
      </c>
      <c r="P333" s="79"/>
      <c r="Q333" s="41">
        <v>186682</v>
      </c>
      <c r="R333" s="41">
        <v>172367</v>
      </c>
      <c r="S333" s="41">
        <v>0</v>
      </c>
      <c r="T333" s="41">
        <v>0</v>
      </c>
      <c r="U333" s="41">
        <v>0</v>
      </c>
      <c r="V333" s="41">
        <v>0</v>
      </c>
      <c r="W333" s="41">
        <v>0</v>
      </c>
      <c r="X333" s="41">
        <v>0</v>
      </c>
      <c r="Y333" s="41">
        <v>0</v>
      </c>
      <c r="Z333" s="41">
        <v>0</v>
      </c>
      <c r="AA333" s="41">
        <v>0</v>
      </c>
      <c r="AB333" s="41">
        <v>0</v>
      </c>
      <c r="AC333" s="41"/>
      <c r="AD333" s="79"/>
      <c r="AE333" s="41">
        <f>+AD108</f>
        <v>59189.959999995306</v>
      </c>
      <c r="AF333" s="41">
        <v>0</v>
      </c>
      <c r="AG333" s="41">
        <v>0</v>
      </c>
      <c r="AH333" s="41">
        <v>0</v>
      </c>
      <c r="AI333" s="41">
        <v>0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1">
        <v>0</v>
      </c>
      <c r="AQ333" s="41"/>
      <c r="AR333" s="79"/>
      <c r="AS333" s="41">
        <v>0</v>
      </c>
      <c r="AT333" s="41">
        <v>0</v>
      </c>
      <c r="AU333" s="41">
        <v>0</v>
      </c>
      <c r="AV333" s="41">
        <v>0</v>
      </c>
      <c r="AW333" s="41">
        <v>0</v>
      </c>
      <c r="AX333" s="41">
        <v>0</v>
      </c>
      <c r="AY333" s="41">
        <v>0</v>
      </c>
      <c r="AZ333" s="41">
        <v>0</v>
      </c>
      <c r="BA333" s="41">
        <v>0</v>
      </c>
      <c r="BB333" s="41">
        <v>0</v>
      </c>
      <c r="BC333" s="41">
        <v>0</v>
      </c>
      <c r="BD333" s="41">
        <v>0</v>
      </c>
      <c r="BE333" s="41"/>
      <c r="BF333" s="79"/>
    </row>
    <row r="334" spans="1:58" ht="12" customHeight="1">
      <c r="A334" s="5"/>
      <c r="B334" s="81" t="s">
        <v>387</v>
      </c>
      <c r="C334" s="41">
        <v>2512.65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f t="shared" si="206"/>
        <v>2512.65</v>
      </c>
      <c r="P334" s="79"/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1">
        <v>0</v>
      </c>
      <c r="Z334" s="41">
        <v>0</v>
      </c>
      <c r="AA334" s="41">
        <v>0</v>
      </c>
      <c r="AB334" s="41">
        <v>0</v>
      </c>
      <c r="AC334" s="41"/>
      <c r="AD334" s="79"/>
      <c r="AE334" s="41">
        <v>0</v>
      </c>
      <c r="AF334" s="41">
        <v>0</v>
      </c>
      <c r="AG334" s="41">
        <v>0</v>
      </c>
      <c r="AH334" s="41">
        <v>0</v>
      </c>
      <c r="AI334" s="41">
        <v>0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1">
        <v>0</v>
      </c>
      <c r="AQ334" s="41"/>
      <c r="AR334" s="79"/>
      <c r="AS334" s="41">
        <v>0</v>
      </c>
      <c r="AT334" s="41">
        <v>0</v>
      </c>
      <c r="AU334" s="41">
        <v>0</v>
      </c>
      <c r="AV334" s="41">
        <v>0</v>
      </c>
      <c r="AW334" s="41">
        <v>0</v>
      </c>
      <c r="AX334" s="41">
        <v>0</v>
      </c>
      <c r="AY334" s="41">
        <v>0</v>
      </c>
      <c r="AZ334" s="41">
        <v>0</v>
      </c>
      <c r="BA334" s="41">
        <v>0</v>
      </c>
      <c r="BB334" s="41">
        <v>0</v>
      </c>
      <c r="BC334" s="41">
        <v>0</v>
      </c>
      <c r="BD334" s="41">
        <v>0</v>
      </c>
      <c r="BE334" s="41"/>
      <c r="BF334" s="79"/>
    </row>
    <row r="335" spans="1:58" ht="12" customHeight="1">
      <c r="A335" s="5" t="s">
        <v>81</v>
      </c>
      <c r="B335" s="81" t="s">
        <v>388</v>
      </c>
      <c r="C335" s="41">
        <f>+C297</f>
        <v>0</v>
      </c>
      <c r="D335" s="41">
        <f t="shared" ref="D335:BF335" si="207">+D297</f>
        <v>0</v>
      </c>
      <c r="E335" s="41">
        <f t="shared" si="207"/>
        <v>0</v>
      </c>
      <c r="F335" s="41">
        <f t="shared" si="207"/>
        <v>0</v>
      </c>
      <c r="G335" s="41">
        <f t="shared" si="207"/>
        <v>0</v>
      </c>
      <c r="H335" s="41">
        <f t="shared" si="207"/>
        <v>0</v>
      </c>
      <c r="I335" s="41">
        <f t="shared" si="207"/>
        <v>0</v>
      </c>
      <c r="J335" s="41">
        <f t="shared" si="207"/>
        <v>0</v>
      </c>
      <c r="K335" s="41">
        <f t="shared" si="207"/>
        <v>0</v>
      </c>
      <c r="L335" s="41">
        <f t="shared" si="207"/>
        <v>0</v>
      </c>
      <c r="M335" s="41">
        <f t="shared" si="207"/>
        <v>0</v>
      </c>
      <c r="N335" s="41">
        <f t="shared" si="207"/>
        <v>0</v>
      </c>
      <c r="O335" s="41">
        <f t="shared" si="207"/>
        <v>0</v>
      </c>
      <c r="P335" s="79">
        <f t="shared" si="207"/>
        <v>0</v>
      </c>
      <c r="Q335" s="41">
        <f t="shared" si="207"/>
        <v>555.58333333333337</v>
      </c>
      <c r="R335" s="41">
        <f t="shared" si="207"/>
        <v>555.58333333333337</v>
      </c>
      <c r="S335" s="41">
        <f t="shared" si="207"/>
        <v>555.58333333333337</v>
      </c>
      <c r="T335" s="41">
        <f t="shared" si="207"/>
        <v>555.58333333333337</v>
      </c>
      <c r="U335" s="41">
        <f t="shared" si="207"/>
        <v>555.58333333333337</v>
      </c>
      <c r="V335" s="41">
        <f t="shared" si="207"/>
        <v>555.58333333333337</v>
      </c>
      <c r="W335" s="41">
        <f t="shared" si="207"/>
        <v>555.58333333333337</v>
      </c>
      <c r="X335" s="41">
        <f t="shared" si="207"/>
        <v>555.58333333333337</v>
      </c>
      <c r="Y335" s="41">
        <f t="shared" si="207"/>
        <v>555.58333333333337</v>
      </c>
      <c r="Z335" s="41">
        <f t="shared" si="207"/>
        <v>555.58333333333337</v>
      </c>
      <c r="AA335" s="41">
        <f t="shared" si="207"/>
        <v>555.58333333333337</v>
      </c>
      <c r="AB335" s="41">
        <f t="shared" si="207"/>
        <v>555.58333333333337</v>
      </c>
      <c r="AC335" s="41">
        <f t="shared" si="207"/>
        <v>6667</v>
      </c>
      <c r="AD335" s="79">
        <f t="shared" si="207"/>
        <v>0</v>
      </c>
      <c r="AE335" s="41">
        <f t="shared" si="207"/>
        <v>555.58333333333337</v>
      </c>
      <c r="AF335" s="41">
        <f t="shared" si="207"/>
        <v>555.58333333333337</v>
      </c>
      <c r="AG335" s="41">
        <f t="shared" si="207"/>
        <v>555.58333333333337</v>
      </c>
      <c r="AH335" s="41">
        <f t="shared" si="207"/>
        <v>555.58333333333337</v>
      </c>
      <c r="AI335" s="41">
        <f t="shared" si="207"/>
        <v>555.58333333333337</v>
      </c>
      <c r="AJ335" s="41">
        <f t="shared" si="207"/>
        <v>555.58333333333337</v>
      </c>
      <c r="AK335" s="41">
        <f t="shared" si="207"/>
        <v>555.58333333333337</v>
      </c>
      <c r="AL335" s="41">
        <f t="shared" si="207"/>
        <v>555.58333333333337</v>
      </c>
      <c r="AM335" s="41">
        <f t="shared" si="207"/>
        <v>555.58333333333337</v>
      </c>
      <c r="AN335" s="41">
        <f t="shared" si="207"/>
        <v>555.58333333333337</v>
      </c>
      <c r="AO335" s="41">
        <f t="shared" si="207"/>
        <v>555.58333333333337</v>
      </c>
      <c r="AP335" s="41">
        <f t="shared" si="207"/>
        <v>555.58333333333337</v>
      </c>
      <c r="AQ335" s="41">
        <f t="shared" si="207"/>
        <v>6667</v>
      </c>
      <c r="AR335" s="79">
        <f t="shared" si="207"/>
        <v>0</v>
      </c>
      <c r="AS335" s="41">
        <f t="shared" si="207"/>
        <v>555.58333333333337</v>
      </c>
      <c r="AT335" s="41">
        <f t="shared" si="207"/>
        <v>555.58333333333337</v>
      </c>
      <c r="AU335" s="41">
        <f t="shared" si="207"/>
        <v>555.58333333333337</v>
      </c>
      <c r="AV335" s="41">
        <f t="shared" si="207"/>
        <v>555.58333333333337</v>
      </c>
      <c r="AW335" s="41">
        <f t="shared" si="207"/>
        <v>555.58333333333337</v>
      </c>
      <c r="AX335" s="41">
        <f t="shared" si="207"/>
        <v>555.58333333333337</v>
      </c>
      <c r="AY335" s="41">
        <f t="shared" si="207"/>
        <v>555.58333333333337</v>
      </c>
      <c r="AZ335" s="41">
        <f t="shared" si="207"/>
        <v>555.58333333333337</v>
      </c>
      <c r="BA335" s="41">
        <f t="shared" si="207"/>
        <v>555.58333333333337</v>
      </c>
      <c r="BB335" s="41">
        <f t="shared" si="207"/>
        <v>555.58333333333337</v>
      </c>
      <c r="BC335" s="41">
        <f t="shared" si="207"/>
        <v>555.58333333333337</v>
      </c>
      <c r="BD335" s="41">
        <f t="shared" si="207"/>
        <v>555.58333333333337</v>
      </c>
      <c r="BE335" s="41">
        <f t="shared" si="207"/>
        <v>6667</v>
      </c>
      <c r="BF335" s="79">
        <f t="shared" si="207"/>
        <v>0</v>
      </c>
    </row>
    <row r="336" spans="1:58" ht="12" hidden="1" customHeight="1">
      <c r="A336" s="5"/>
      <c r="B336" s="81" t="s">
        <v>389</v>
      </c>
      <c r="C336" s="41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f t="shared" si="206"/>
        <v>0</v>
      </c>
      <c r="P336" s="79"/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0</v>
      </c>
      <c r="AA336" s="41">
        <v>0</v>
      </c>
      <c r="AB336" s="41">
        <v>0</v>
      </c>
      <c r="AC336" s="41"/>
      <c r="AD336" s="79"/>
      <c r="AE336" s="41">
        <v>0</v>
      </c>
      <c r="AF336" s="41">
        <v>0</v>
      </c>
      <c r="AG336" s="41">
        <v>0</v>
      </c>
      <c r="AH336" s="41">
        <v>0</v>
      </c>
      <c r="AI336" s="41">
        <v>0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1">
        <v>0</v>
      </c>
      <c r="AQ336" s="41"/>
      <c r="AR336" s="79"/>
      <c r="AS336" s="41">
        <v>0</v>
      </c>
      <c r="AT336" s="41">
        <v>0</v>
      </c>
      <c r="AU336" s="41">
        <v>0</v>
      </c>
      <c r="AV336" s="41">
        <v>0</v>
      </c>
      <c r="AW336" s="41">
        <v>0</v>
      </c>
      <c r="AX336" s="41">
        <v>0</v>
      </c>
      <c r="AY336" s="41">
        <v>0</v>
      </c>
      <c r="AZ336" s="41">
        <v>0</v>
      </c>
      <c r="BA336" s="41">
        <v>0</v>
      </c>
      <c r="BB336" s="41">
        <v>0</v>
      </c>
      <c r="BC336" s="41">
        <v>0</v>
      </c>
      <c r="BD336" s="41">
        <v>0</v>
      </c>
      <c r="BE336" s="41"/>
      <c r="BF336" s="79"/>
    </row>
    <row r="337" spans="1:58" ht="12" hidden="1" customHeight="1">
      <c r="A337" s="5" t="s">
        <v>81</v>
      </c>
      <c r="B337" s="81" t="s">
        <v>390</v>
      </c>
      <c r="C337" s="41">
        <v>0</v>
      </c>
      <c r="D337" s="41">
        <v>0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f t="shared" si="206"/>
        <v>0</v>
      </c>
      <c r="P337" s="79"/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0</v>
      </c>
      <c r="AA337" s="41">
        <v>0</v>
      </c>
      <c r="AB337" s="41">
        <v>0</v>
      </c>
      <c r="AC337" s="41"/>
      <c r="AD337" s="79"/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1">
        <v>0</v>
      </c>
      <c r="AQ337" s="41"/>
      <c r="AR337" s="79"/>
      <c r="AS337" s="41">
        <v>0</v>
      </c>
      <c r="AT337" s="41">
        <v>0</v>
      </c>
      <c r="AU337" s="41">
        <v>0</v>
      </c>
      <c r="AV337" s="41">
        <v>0</v>
      </c>
      <c r="AW337" s="41">
        <v>0</v>
      </c>
      <c r="AX337" s="41">
        <v>0</v>
      </c>
      <c r="AY337" s="41">
        <v>0</v>
      </c>
      <c r="AZ337" s="41">
        <v>0</v>
      </c>
      <c r="BA337" s="41">
        <v>0</v>
      </c>
      <c r="BB337" s="41">
        <v>0</v>
      </c>
      <c r="BC337" s="41">
        <v>0</v>
      </c>
      <c r="BD337" s="41">
        <v>0</v>
      </c>
      <c r="BE337" s="41"/>
      <c r="BF337" s="79"/>
    </row>
    <row r="338" spans="1:58" ht="12" customHeight="1">
      <c r="A338" s="5" t="s">
        <v>81</v>
      </c>
      <c r="B338" s="81" t="s">
        <v>391</v>
      </c>
      <c r="C338" s="41">
        <v>-7655.91</v>
      </c>
      <c r="D338" s="41">
        <v>80</v>
      </c>
      <c r="E338" s="41">
        <v>-3500</v>
      </c>
      <c r="F338" s="41">
        <v>0</v>
      </c>
      <c r="G338" s="41">
        <v>3748.51</v>
      </c>
      <c r="H338" s="41">
        <v>-1998.51</v>
      </c>
      <c r="I338" s="41">
        <v>-1750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f t="shared" si="206"/>
        <v>-11075.91</v>
      </c>
      <c r="P338" s="79"/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0</v>
      </c>
      <c r="AA338" s="41">
        <v>0</v>
      </c>
      <c r="AB338" s="41">
        <v>0</v>
      </c>
      <c r="AC338" s="41"/>
      <c r="AD338" s="79"/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1">
        <v>0</v>
      </c>
      <c r="AQ338" s="41"/>
      <c r="AR338" s="79"/>
      <c r="AS338" s="41">
        <v>0</v>
      </c>
      <c r="AT338" s="41">
        <v>0</v>
      </c>
      <c r="AU338" s="41">
        <v>0</v>
      </c>
      <c r="AV338" s="41">
        <v>0</v>
      </c>
      <c r="AW338" s="41">
        <v>0</v>
      </c>
      <c r="AX338" s="41">
        <v>0</v>
      </c>
      <c r="AY338" s="41">
        <v>0</v>
      </c>
      <c r="AZ338" s="41">
        <v>0</v>
      </c>
      <c r="BA338" s="41">
        <v>0</v>
      </c>
      <c r="BB338" s="41">
        <v>0</v>
      </c>
      <c r="BC338" s="41">
        <v>0</v>
      </c>
      <c r="BD338" s="41">
        <v>0</v>
      </c>
      <c r="BE338" s="41"/>
      <c r="BF338" s="79"/>
    </row>
    <row r="339" spans="1:58" ht="12" customHeight="1">
      <c r="A339" s="5" t="s">
        <v>81</v>
      </c>
      <c r="B339" s="81" t="s">
        <v>392</v>
      </c>
      <c r="C339" s="41">
        <v>0</v>
      </c>
      <c r="D339" s="41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-9618.94</v>
      </c>
      <c r="J339" s="41">
        <v>9618.94</v>
      </c>
      <c r="K339" s="41">
        <v>0</v>
      </c>
      <c r="L339" s="41">
        <v>0</v>
      </c>
      <c r="M339" s="41">
        <v>0</v>
      </c>
      <c r="N339" s="41">
        <v>0</v>
      </c>
      <c r="O339" s="41">
        <f t="shared" si="206"/>
        <v>0</v>
      </c>
      <c r="P339" s="79"/>
      <c r="Q339" s="41">
        <v>-186681.89983736799</v>
      </c>
      <c r="R339" s="41">
        <v>-172367.17583333299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0</v>
      </c>
      <c r="AA339" s="41">
        <v>0</v>
      </c>
      <c r="AB339" s="41">
        <v>0</v>
      </c>
      <c r="AC339" s="41"/>
      <c r="AD339" s="79"/>
      <c r="AE339" s="41">
        <v>-115807.54554996701</v>
      </c>
      <c r="AF339" s="41">
        <v>-31462.4292166667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0</v>
      </c>
      <c r="AP339" s="41">
        <v>0</v>
      </c>
      <c r="AQ339" s="41"/>
      <c r="AR339" s="79"/>
      <c r="AS339" s="41">
        <v>-168333.197734282</v>
      </c>
      <c r="AT339" s="41">
        <v>-59844.797067666703</v>
      </c>
      <c r="AU339" s="41">
        <v>0</v>
      </c>
      <c r="AV339" s="41">
        <v>0</v>
      </c>
      <c r="AW339" s="41">
        <v>0</v>
      </c>
      <c r="AX339" s="41">
        <v>0</v>
      </c>
      <c r="AY339" s="41">
        <v>0</v>
      </c>
      <c r="AZ339" s="41">
        <v>0</v>
      </c>
      <c r="BA339" s="41">
        <v>0</v>
      </c>
      <c r="BB339" s="41">
        <v>0</v>
      </c>
      <c r="BC339" s="41">
        <v>0</v>
      </c>
      <c r="BD339" s="41">
        <v>0</v>
      </c>
      <c r="BE339" s="41"/>
      <c r="BF339" s="79"/>
    </row>
    <row r="340" spans="1:58" ht="12" hidden="1" customHeight="1">
      <c r="A340" s="5" t="s">
        <v>81</v>
      </c>
      <c r="B340" s="81" t="s">
        <v>393</v>
      </c>
      <c r="C340" s="41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f t="shared" si="206"/>
        <v>0</v>
      </c>
      <c r="P340" s="79"/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0</v>
      </c>
      <c r="AA340" s="41">
        <v>0</v>
      </c>
      <c r="AB340" s="41">
        <v>0</v>
      </c>
      <c r="AC340" s="41"/>
      <c r="AD340" s="79"/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0</v>
      </c>
      <c r="AP340" s="41">
        <v>0</v>
      </c>
      <c r="AQ340" s="41"/>
      <c r="AR340" s="79"/>
      <c r="AS340" s="41">
        <v>0</v>
      </c>
      <c r="AT340" s="41">
        <v>0</v>
      </c>
      <c r="AU340" s="41">
        <v>0</v>
      </c>
      <c r="AV340" s="41">
        <v>0</v>
      </c>
      <c r="AW340" s="41">
        <v>0</v>
      </c>
      <c r="AX340" s="41">
        <v>0</v>
      </c>
      <c r="AY340" s="41">
        <v>0</v>
      </c>
      <c r="AZ340" s="41">
        <v>0</v>
      </c>
      <c r="BA340" s="41">
        <v>0</v>
      </c>
      <c r="BB340" s="41">
        <v>0</v>
      </c>
      <c r="BC340" s="41">
        <v>0</v>
      </c>
      <c r="BD340" s="41">
        <v>0</v>
      </c>
      <c r="BE340" s="41"/>
      <c r="BF340" s="79"/>
    </row>
    <row r="341" spans="1:58" ht="12" customHeight="1">
      <c r="A341" s="5" t="s">
        <v>81</v>
      </c>
      <c r="B341" s="81" t="s">
        <v>394</v>
      </c>
      <c r="C341" s="41">
        <v>0</v>
      </c>
      <c r="D341" s="41">
        <v>0</v>
      </c>
      <c r="E341" s="41">
        <v>0</v>
      </c>
      <c r="F341" s="41">
        <v>0</v>
      </c>
      <c r="G341" s="41">
        <v>0</v>
      </c>
      <c r="H341" s="41">
        <v>0</v>
      </c>
      <c r="I341" s="41">
        <v>-3290.24</v>
      </c>
      <c r="J341" s="41">
        <v>3290.24</v>
      </c>
      <c r="K341" s="41">
        <v>0</v>
      </c>
      <c r="L341" s="41">
        <v>0</v>
      </c>
      <c r="M341" s="41">
        <v>0</v>
      </c>
      <c r="N341" s="41">
        <v>0</v>
      </c>
      <c r="O341" s="41">
        <f t="shared" si="206"/>
        <v>0</v>
      </c>
      <c r="P341" s="79"/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0</v>
      </c>
      <c r="AA341" s="41">
        <v>0</v>
      </c>
      <c r="AB341" s="41">
        <v>0</v>
      </c>
      <c r="AC341" s="41"/>
      <c r="AD341" s="79"/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1">
        <v>0</v>
      </c>
      <c r="AQ341" s="41"/>
      <c r="AR341" s="79"/>
      <c r="AS341" s="41">
        <v>0</v>
      </c>
      <c r="AT341" s="41">
        <v>0</v>
      </c>
      <c r="AU341" s="41">
        <v>0</v>
      </c>
      <c r="AV341" s="41">
        <v>0</v>
      </c>
      <c r="AW341" s="41">
        <v>0</v>
      </c>
      <c r="AX341" s="41">
        <v>0</v>
      </c>
      <c r="AY341" s="41">
        <v>0</v>
      </c>
      <c r="AZ341" s="41">
        <v>0</v>
      </c>
      <c r="BA341" s="41">
        <v>0</v>
      </c>
      <c r="BB341" s="41">
        <v>0</v>
      </c>
      <c r="BC341" s="41">
        <v>0</v>
      </c>
      <c r="BD341" s="41">
        <v>0</v>
      </c>
      <c r="BE341" s="41"/>
      <c r="BF341" s="79"/>
    </row>
    <row r="342" spans="1:58" ht="12" hidden="1" customHeight="1">
      <c r="A342" s="5" t="s">
        <v>81</v>
      </c>
      <c r="B342" s="81" t="s">
        <v>395</v>
      </c>
      <c r="C342" s="41">
        <v>0</v>
      </c>
      <c r="D342" s="41">
        <v>0</v>
      </c>
      <c r="E342" s="41">
        <v>0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f t="shared" si="206"/>
        <v>0</v>
      </c>
      <c r="P342" s="79"/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0</v>
      </c>
      <c r="AA342" s="41">
        <v>0</v>
      </c>
      <c r="AB342" s="41">
        <v>0</v>
      </c>
      <c r="AC342" s="41"/>
      <c r="AD342" s="79"/>
      <c r="AE342" s="41">
        <v>0</v>
      </c>
      <c r="AF342" s="41">
        <v>0</v>
      </c>
      <c r="AG342" s="41">
        <v>0</v>
      </c>
      <c r="AH342" s="41">
        <v>0</v>
      </c>
      <c r="AI342" s="41">
        <v>0</v>
      </c>
      <c r="AJ342" s="41">
        <v>0</v>
      </c>
      <c r="AK342" s="41">
        <v>0</v>
      </c>
      <c r="AL342" s="41">
        <v>0</v>
      </c>
      <c r="AM342" s="41">
        <v>0</v>
      </c>
      <c r="AN342" s="41">
        <v>0</v>
      </c>
      <c r="AO342" s="41">
        <v>0</v>
      </c>
      <c r="AP342" s="41">
        <v>0</v>
      </c>
      <c r="AQ342" s="41"/>
      <c r="AR342" s="79"/>
      <c r="AS342" s="41">
        <v>0</v>
      </c>
      <c r="AT342" s="41">
        <v>0</v>
      </c>
      <c r="AU342" s="41">
        <v>0</v>
      </c>
      <c r="AV342" s="41">
        <v>0</v>
      </c>
      <c r="AW342" s="41">
        <v>0</v>
      </c>
      <c r="AX342" s="41">
        <v>0</v>
      </c>
      <c r="AY342" s="41">
        <v>0</v>
      </c>
      <c r="AZ342" s="41">
        <v>0</v>
      </c>
      <c r="BA342" s="41">
        <v>0</v>
      </c>
      <c r="BB342" s="41">
        <v>0</v>
      </c>
      <c r="BC342" s="41">
        <v>0</v>
      </c>
      <c r="BD342" s="41">
        <v>0</v>
      </c>
      <c r="BE342" s="41"/>
      <c r="BF342" s="79"/>
    </row>
    <row r="343" spans="1:58" ht="12" hidden="1" customHeight="1">
      <c r="A343" s="5" t="s">
        <v>81</v>
      </c>
      <c r="B343" s="81" t="s">
        <v>396</v>
      </c>
      <c r="C343" s="41">
        <v>0</v>
      </c>
      <c r="D343" s="41">
        <v>0</v>
      </c>
      <c r="E343" s="41">
        <v>0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f t="shared" si="206"/>
        <v>0</v>
      </c>
      <c r="P343" s="79"/>
      <c r="Q343" s="41">
        <v>0</v>
      </c>
      <c r="R343" s="41">
        <v>0</v>
      </c>
      <c r="S343" s="41">
        <v>0</v>
      </c>
      <c r="T343" s="41">
        <v>0</v>
      </c>
      <c r="U343" s="41">
        <v>0</v>
      </c>
      <c r="V343" s="41">
        <v>0</v>
      </c>
      <c r="W343" s="41">
        <v>0</v>
      </c>
      <c r="X343" s="41">
        <v>0</v>
      </c>
      <c r="Y343" s="41">
        <v>0</v>
      </c>
      <c r="Z343" s="41">
        <v>0</v>
      </c>
      <c r="AA343" s="41">
        <v>0</v>
      </c>
      <c r="AB343" s="41">
        <v>0</v>
      </c>
      <c r="AC343" s="41"/>
      <c r="AD343" s="79"/>
      <c r="AE343" s="41">
        <v>0</v>
      </c>
      <c r="AF343" s="41">
        <v>0</v>
      </c>
      <c r="AG343" s="41">
        <v>0</v>
      </c>
      <c r="AH343" s="41">
        <v>0</v>
      </c>
      <c r="AI343" s="41">
        <v>0</v>
      </c>
      <c r="AJ343" s="41">
        <v>0</v>
      </c>
      <c r="AK343" s="41">
        <v>0</v>
      </c>
      <c r="AL343" s="41">
        <v>0</v>
      </c>
      <c r="AM343" s="41">
        <v>0</v>
      </c>
      <c r="AN343" s="41">
        <v>0</v>
      </c>
      <c r="AO343" s="41">
        <v>0</v>
      </c>
      <c r="AP343" s="41">
        <v>0</v>
      </c>
      <c r="AQ343" s="41"/>
      <c r="AR343" s="79"/>
      <c r="AS343" s="41">
        <v>0</v>
      </c>
      <c r="AT343" s="41">
        <v>0</v>
      </c>
      <c r="AU343" s="41">
        <v>0</v>
      </c>
      <c r="AV343" s="41">
        <v>0</v>
      </c>
      <c r="AW343" s="41">
        <v>0</v>
      </c>
      <c r="AX343" s="41">
        <v>0</v>
      </c>
      <c r="AY343" s="41">
        <v>0</v>
      </c>
      <c r="AZ343" s="41">
        <v>0</v>
      </c>
      <c r="BA343" s="41">
        <v>0</v>
      </c>
      <c r="BB343" s="41">
        <v>0</v>
      </c>
      <c r="BC343" s="41">
        <v>0</v>
      </c>
      <c r="BD343" s="41">
        <v>0</v>
      </c>
      <c r="BE343" s="41"/>
      <c r="BF343" s="79"/>
    </row>
    <row r="344" spans="1:58" s="78" customFormat="1" ht="12" hidden="1" customHeight="1">
      <c r="A344" s="5" t="s">
        <v>81</v>
      </c>
      <c r="B344" s="81" t="s">
        <v>397</v>
      </c>
      <c r="C344" s="41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f t="shared" si="206"/>
        <v>0</v>
      </c>
      <c r="P344" s="79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79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79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79"/>
    </row>
    <row r="345" spans="1:58" ht="12" customHeight="1">
      <c r="A345" s="5" t="s">
        <v>81</v>
      </c>
      <c r="B345" s="94" t="s">
        <v>81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1">
        <f t="shared" si="206"/>
        <v>0</v>
      </c>
      <c r="P345" s="79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79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79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79"/>
    </row>
    <row r="346" spans="1:58" ht="12" customHeight="1" thickBot="1">
      <c r="A346" s="26" t="s">
        <v>398</v>
      </c>
      <c r="B346" s="9"/>
      <c r="C346" s="10">
        <f t="shared" ref="C346:N346" si="208">SUM(C330:C345)+C10</f>
        <v>19721.509999999998</v>
      </c>
      <c r="D346" s="10">
        <f t="shared" si="208"/>
        <v>8153.6499999999978</v>
      </c>
      <c r="E346" s="10">
        <f t="shared" si="208"/>
        <v>31257.349999999995</v>
      </c>
      <c r="F346" s="10">
        <f t="shared" si="208"/>
        <v>128478.43999999999</v>
      </c>
      <c r="G346" s="10">
        <f t="shared" si="208"/>
        <v>135246.78</v>
      </c>
      <c r="H346" s="10">
        <f t="shared" si="208"/>
        <v>130664.87</v>
      </c>
      <c r="I346" s="10">
        <f t="shared" si="208"/>
        <v>75345.97</v>
      </c>
      <c r="J346" s="10">
        <f t="shared" si="208"/>
        <v>139319.99414651201</v>
      </c>
      <c r="K346" s="10">
        <f t="shared" si="208"/>
        <v>137471.16491370412</v>
      </c>
      <c r="L346" s="10">
        <f t="shared" si="208"/>
        <v>115639.70090650866</v>
      </c>
      <c r="M346" s="10">
        <f t="shared" si="208"/>
        <v>103149.71818443347</v>
      </c>
      <c r="N346" s="10">
        <f t="shared" si="208"/>
        <v>12439.155462358292</v>
      </c>
      <c r="O346" s="10" t="s">
        <v>81</v>
      </c>
      <c r="P346" s="19" t="s">
        <v>81</v>
      </c>
      <c r="Q346" s="10">
        <f t="shared" ref="Q346:AB346" si="209">SUM(Q330:Q345)+Q10</f>
        <v>137129.7337275373</v>
      </c>
      <c r="R346" s="10">
        <f t="shared" si="209"/>
        <v>157418.23256341819</v>
      </c>
      <c r="S346" s="10">
        <f t="shared" si="209"/>
        <v>115446.46451541994</v>
      </c>
      <c r="T346" s="10">
        <f t="shared" si="209"/>
        <v>105942.37692196712</v>
      </c>
      <c r="U346" s="10">
        <f t="shared" si="209"/>
        <v>122121.53084366577</v>
      </c>
      <c r="V346" s="10">
        <f t="shared" si="209"/>
        <v>43008.65658354621</v>
      </c>
      <c r="W346" s="10">
        <f t="shared" si="209"/>
        <v>64895.782323426683</v>
      </c>
      <c r="X346" s="10">
        <f t="shared" si="209"/>
        <v>74078.242154216263</v>
      </c>
      <c r="Y346" s="10">
        <f t="shared" si="209"/>
        <v>92092.640621369443</v>
      </c>
      <c r="Z346" s="10">
        <f t="shared" si="209"/>
        <v>110149.27242185593</v>
      </c>
      <c r="AA346" s="10">
        <f t="shared" si="209"/>
        <v>94300.267858706124</v>
      </c>
      <c r="AB346" s="10">
        <f t="shared" si="209"/>
        <v>73411.263295556317</v>
      </c>
      <c r="AC346" s="10" t="s">
        <v>81</v>
      </c>
      <c r="AD346" s="19" t="s">
        <v>81</v>
      </c>
      <c r="AE346" s="10">
        <f t="shared" ref="AE346:AP346" si="210">SUM(AE330:AE345)+AE10</f>
        <v>144221.80617639213</v>
      </c>
      <c r="AF346" s="10">
        <f t="shared" si="210"/>
        <v>163800.47784858468</v>
      </c>
      <c r="AG346" s="10">
        <f t="shared" si="210"/>
        <v>197894.16122497842</v>
      </c>
      <c r="AH346" s="10">
        <f t="shared" si="210"/>
        <v>221114.54460591768</v>
      </c>
      <c r="AI346" s="10">
        <f t="shared" si="210"/>
        <v>228307.92546867509</v>
      </c>
      <c r="AJ346" s="10">
        <f t="shared" si="210"/>
        <v>229334.8579289942</v>
      </c>
      <c r="AK346" s="10">
        <f t="shared" si="210"/>
        <v>244119.84130993343</v>
      </c>
      <c r="AL346" s="10">
        <f t="shared" si="210"/>
        <v>242007.61903178174</v>
      </c>
      <c r="AM346" s="10">
        <f t="shared" si="210"/>
        <v>247651.8751399937</v>
      </c>
      <c r="AN346" s="10">
        <f t="shared" si="210"/>
        <v>253296.13124820567</v>
      </c>
      <c r="AO346" s="10">
        <f t="shared" si="210"/>
        <v>250942.25099278128</v>
      </c>
      <c r="AP346" s="10">
        <f t="shared" si="210"/>
        <v>234830.3198167368</v>
      </c>
      <c r="AQ346" s="10" t="s">
        <v>81</v>
      </c>
      <c r="AR346" s="19" t="s">
        <v>81</v>
      </c>
      <c r="AS346" s="10">
        <f t="shared" ref="AS346:BD346" si="211">SUM(AS330:AS345)+AS10</f>
        <v>244662.2398817935</v>
      </c>
      <c r="AT346" s="10">
        <f t="shared" si="211"/>
        <v>274149.59413868742</v>
      </c>
      <c r="AU346" s="10">
        <f t="shared" si="211"/>
        <v>342966.88548335142</v>
      </c>
      <c r="AV346" s="10">
        <f t="shared" si="211"/>
        <v>396299.32014983363</v>
      </c>
      <c r="AW346" s="10">
        <f t="shared" si="211"/>
        <v>428659.5005290432</v>
      </c>
      <c r="AX346" s="10">
        <f t="shared" si="211"/>
        <v>453504.84856438288</v>
      </c>
      <c r="AY346" s="10">
        <f t="shared" si="211"/>
        <v>495933.89123086515</v>
      </c>
      <c r="AZ346" s="10">
        <f t="shared" si="211"/>
        <v>515951.90323371103</v>
      </c>
      <c r="BA346" s="10">
        <f t="shared" si="211"/>
        <v>546257.45499110245</v>
      </c>
      <c r="BB346" s="10">
        <f t="shared" si="211"/>
        <v>576563.00674849388</v>
      </c>
      <c r="BC346" s="10">
        <f t="shared" si="211"/>
        <v>596260.50396043062</v>
      </c>
      <c r="BD346" s="10">
        <f t="shared" si="211"/>
        <v>598374.30654122483</v>
      </c>
      <c r="BE346" s="10" t="s">
        <v>81</v>
      </c>
      <c r="BF346" s="19" t="s">
        <v>81</v>
      </c>
    </row>
    <row r="347" spans="1:58" ht="12" thickTop="1">
      <c r="A347" s="94" t="s">
        <v>399</v>
      </c>
      <c r="B347" s="94"/>
      <c r="C347" s="53">
        <f t="shared" ref="C347:N347" si="212">IFERROR(C346/($O328-SUMIF($A$7:$A$695,790,$O$7:$O$695))*365,"")</f>
        <v>8.9064564776075716</v>
      </c>
      <c r="D347" s="53">
        <f t="shared" si="212"/>
        <v>3.682280355745831</v>
      </c>
      <c r="E347" s="53">
        <f t="shared" si="212"/>
        <v>14.116172006116519</v>
      </c>
      <c r="F347" s="53">
        <f t="shared" si="212"/>
        <v>58.022313411646259</v>
      </c>
      <c r="G347" s="53">
        <f t="shared" si="212"/>
        <v>61.078972137861975</v>
      </c>
      <c r="H347" s="53">
        <f t="shared" si="212"/>
        <v>59.009729873992981</v>
      </c>
      <c r="I347" s="53">
        <f t="shared" si="212"/>
        <v>34.027090347956417</v>
      </c>
      <c r="J347" s="53">
        <f t="shared" si="212"/>
        <v>62.918481613550426</v>
      </c>
      <c r="K347" s="53">
        <f t="shared" si="212"/>
        <v>62.083529467567089</v>
      </c>
      <c r="L347" s="53">
        <f t="shared" si="212"/>
        <v>52.224193949011827</v>
      </c>
      <c r="M347" s="53">
        <f t="shared" si="212"/>
        <v>46.583576799501813</v>
      </c>
      <c r="N347" s="53">
        <f t="shared" si="212"/>
        <v>5.6176629854249818</v>
      </c>
      <c r="O347" s="53"/>
      <c r="P347" s="53"/>
      <c r="Q347" s="53">
        <f t="shared" ref="Q347:AB347" si="213">IFERROR(Q346/($AC328-SUMIF($A$7:$A$695,790,$AC$7:$AC$695))*365,"")</f>
        <v>21.02982049752088</v>
      </c>
      <c r="R347" s="53">
        <f t="shared" si="213"/>
        <v>24.141206169212424</v>
      </c>
      <c r="S347" s="53">
        <f t="shared" si="213"/>
        <v>17.704536863292688</v>
      </c>
      <c r="T347" s="53">
        <f t="shared" si="213"/>
        <v>16.24701739869468</v>
      </c>
      <c r="U347" s="53">
        <f t="shared" si="213"/>
        <v>18.728205785241936</v>
      </c>
      <c r="V347" s="53">
        <f t="shared" si="213"/>
        <v>6.5956835414599011</v>
      </c>
      <c r="W347" s="53">
        <f t="shared" si="213"/>
        <v>9.9522300248862372</v>
      </c>
      <c r="X347" s="53">
        <f t="shared" si="213"/>
        <v>11.360425583340989</v>
      </c>
      <c r="Y347" s="53">
        <f t="shared" si="213"/>
        <v>14.123061780737549</v>
      </c>
      <c r="Z347" s="53">
        <f t="shared" si="213"/>
        <v>16.892174760337863</v>
      </c>
      <c r="AA347" s="53">
        <f t="shared" si="213"/>
        <v>14.461617127303541</v>
      </c>
      <c r="AB347" s="53">
        <f t="shared" si="213"/>
        <v>11.258139629069911</v>
      </c>
      <c r="AC347" s="53"/>
      <c r="AD347" s="53"/>
      <c r="AE347" s="53">
        <f t="shared" ref="AE347:AP347" si="214">IFERROR(AE346/($AQ328-SUMIF($A$7:$A$695,790,$AQ$7:$AQ$695))*365,"")</f>
        <v>18.347586421018157</v>
      </c>
      <c r="AF347" s="53">
        <f t="shared" si="214"/>
        <v>20.838342708419958</v>
      </c>
      <c r="AG347" s="53">
        <f t="shared" si="214"/>
        <v>25.175667408085307</v>
      </c>
      <c r="AH347" s="53">
        <f t="shared" si="214"/>
        <v>28.129714386874952</v>
      </c>
      <c r="AI347" s="53">
        <f t="shared" si="214"/>
        <v>29.044840750479899</v>
      </c>
      <c r="AJ347" s="53">
        <f t="shared" si="214"/>
        <v>29.175484878186978</v>
      </c>
      <c r="AK347" s="53">
        <f t="shared" si="214"/>
        <v>31.056398503573984</v>
      </c>
      <c r="AL347" s="53">
        <f t="shared" si="214"/>
        <v>30.787686151286639</v>
      </c>
      <c r="AM347" s="53">
        <f t="shared" si="214"/>
        <v>31.505736212323317</v>
      </c>
      <c r="AN347" s="53">
        <f t="shared" si="214"/>
        <v>32.223786273359998</v>
      </c>
      <c r="AO347" s="53">
        <f t="shared" si="214"/>
        <v>31.924330715590141</v>
      </c>
      <c r="AP347" s="53">
        <f t="shared" si="214"/>
        <v>29.874605660140361</v>
      </c>
      <c r="AQ347" s="53"/>
      <c r="AR347" s="53"/>
      <c r="AS347" s="53">
        <f t="shared" ref="AS347:BD347" si="215">IFERROR(AS346/($BE328-SUMIF($A$7:$A$695,790,$BE$7:$BE$695))*365,"")</f>
        <v>26.118801589549939</v>
      </c>
      <c r="AT347" s="53">
        <f t="shared" si="215"/>
        <v>29.266710133216858</v>
      </c>
      <c r="AU347" s="53">
        <f t="shared" si="215"/>
        <v>36.613267490943741</v>
      </c>
      <c r="AV347" s="53">
        <f t="shared" si="215"/>
        <v>42.306746304897587</v>
      </c>
      <c r="AW347" s="53">
        <f t="shared" si="215"/>
        <v>45.761342041186836</v>
      </c>
      <c r="AX347" s="53">
        <f t="shared" si="215"/>
        <v>48.413695408309927</v>
      </c>
      <c r="AY347" s="53">
        <f t="shared" si="215"/>
        <v>52.94318777123366</v>
      </c>
      <c r="AZ347" s="53">
        <f t="shared" si="215"/>
        <v>55.080201165585684</v>
      </c>
      <c r="BA347" s="53">
        <f t="shared" si="215"/>
        <v>58.315455996063697</v>
      </c>
      <c r="BB347" s="53">
        <f t="shared" si="215"/>
        <v>61.550710826541717</v>
      </c>
      <c r="BC347" s="53">
        <f t="shared" si="215"/>
        <v>63.653507816129697</v>
      </c>
      <c r="BD347" s="53">
        <f t="shared" si="215"/>
        <v>63.879165809917041</v>
      </c>
      <c r="BE347" s="53"/>
      <c r="BF347" s="53"/>
    </row>
    <row r="348" spans="1:58">
      <c r="A348" s="94"/>
      <c r="B348" s="94"/>
      <c r="C348" s="5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</row>
    <row r="349" spans="1:58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4"/>
      <c r="P349" s="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  <c r="AO349" s="94"/>
      <c r="AP349" s="94"/>
      <c r="AQ349" s="4"/>
      <c r="AR349" s="94"/>
      <c r="AS349" s="94"/>
      <c r="AT349" s="94"/>
      <c r="AU349" s="94"/>
      <c r="AV349" s="94"/>
      <c r="AW349" s="94"/>
      <c r="AX349" s="94"/>
      <c r="AY349" s="94"/>
      <c r="AZ349" s="94"/>
      <c r="BA349" s="94"/>
      <c r="BB349" s="94"/>
      <c r="BC349" s="94"/>
      <c r="BD349" s="94"/>
      <c r="BE349" s="4"/>
      <c r="BF349" s="94"/>
    </row>
    <row r="350" spans="1:58">
      <c r="A350" s="94"/>
      <c r="B350" s="9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94"/>
      <c r="P350" s="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94"/>
      <c r="AD350" s="9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94"/>
      <c r="AR350" s="9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94"/>
      <c r="BF350" s="94"/>
    </row>
    <row r="351" spans="1:58">
      <c r="A351" s="94"/>
      <c r="B351" s="9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94"/>
      <c r="P351" s="4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94"/>
      <c r="AD351" s="94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94"/>
      <c r="AR351" s="9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94"/>
      <c r="BF351" s="94"/>
    </row>
    <row r="352" spans="1:58" s="101" customFormat="1">
      <c r="A352" s="98" t="s">
        <v>400</v>
      </c>
      <c r="B352" s="99"/>
      <c r="C352" s="99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</row>
    <row r="353" spans="1:30" s="101" customFormat="1">
      <c r="A353" s="98" t="s">
        <v>401</v>
      </c>
      <c r="B353" s="99"/>
      <c r="C353" s="99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</row>
    <row r="354" spans="1:30" s="101" customFormat="1">
      <c r="A354" s="99" t="s">
        <v>402</v>
      </c>
      <c r="B354" s="99"/>
      <c r="C354" s="102">
        <f>+C44+C45+C46+C47+C48</f>
        <v>0</v>
      </c>
      <c r="D354" s="100">
        <f t="shared" ref="D354:P354" si="216">+D44+D45+D46+D47+D48</f>
        <v>0</v>
      </c>
      <c r="E354" s="100">
        <f t="shared" si="216"/>
        <v>0</v>
      </c>
      <c r="F354" s="100">
        <f t="shared" si="216"/>
        <v>0</v>
      </c>
      <c r="G354" s="100">
        <f t="shared" si="216"/>
        <v>0</v>
      </c>
      <c r="H354" s="100">
        <f t="shared" si="216"/>
        <v>0</v>
      </c>
      <c r="I354" s="100">
        <f t="shared" si="216"/>
        <v>0</v>
      </c>
      <c r="J354" s="100">
        <f t="shared" si="216"/>
        <v>0</v>
      </c>
      <c r="K354" s="100">
        <f t="shared" si="216"/>
        <v>0</v>
      </c>
      <c r="L354" s="100">
        <f t="shared" si="216"/>
        <v>0</v>
      </c>
      <c r="M354" s="100">
        <f t="shared" si="216"/>
        <v>0</v>
      </c>
      <c r="N354" s="100">
        <f t="shared" si="216"/>
        <v>0</v>
      </c>
      <c r="O354" s="100">
        <f t="shared" si="216"/>
        <v>0</v>
      </c>
      <c r="P354" s="100">
        <f t="shared" si="216"/>
        <v>0</v>
      </c>
      <c r="Q354" s="100">
        <f t="shared" ref="Q354:AD354" si="217">+Q44+Q45+Q46+Q47+Q48</f>
        <v>136127.74370254701</v>
      </c>
      <c r="R354" s="100">
        <f t="shared" si="217"/>
        <v>136127.74370254701</v>
      </c>
      <c r="S354" s="100">
        <f t="shared" si="217"/>
        <v>136127.74370254701</v>
      </c>
      <c r="T354" s="100">
        <f t="shared" si="217"/>
        <v>136127.74370254701</v>
      </c>
      <c r="U354" s="100">
        <f t="shared" si="217"/>
        <v>136127.74370254701</v>
      </c>
      <c r="V354" s="100">
        <f t="shared" si="217"/>
        <v>136127.74370254701</v>
      </c>
      <c r="W354" s="100">
        <f t="shared" si="217"/>
        <v>136127.74370254701</v>
      </c>
      <c r="X354" s="100">
        <f t="shared" si="217"/>
        <v>136127.74370254701</v>
      </c>
      <c r="Y354" s="100">
        <f t="shared" si="217"/>
        <v>136127.74370254701</v>
      </c>
      <c r="Z354" s="100">
        <f t="shared" si="217"/>
        <v>136127.74370254701</v>
      </c>
      <c r="AA354" s="100">
        <f t="shared" si="217"/>
        <v>136127.74370254701</v>
      </c>
      <c r="AB354" s="100">
        <f t="shared" si="217"/>
        <v>136127.74370254701</v>
      </c>
      <c r="AC354" s="100">
        <f t="shared" si="217"/>
        <v>1633532.9244305601</v>
      </c>
      <c r="AD354" s="100">
        <f t="shared" si="217"/>
        <v>-3.7252902984619141E-9</v>
      </c>
    </row>
    <row r="355" spans="1:30" s="101" customFormat="1">
      <c r="A355" s="99" t="s">
        <v>403</v>
      </c>
      <c r="B355" s="99"/>
      <c r="C355" s="99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</row>
    <row r="356" spans="1:30" s="101" customFormat="1">
      <c r="A356" s="99" t="s">
        <v>404</v>
      </c>
      <c r="B356" s="99"/>
      <c r="C356" s="102">
        <f>+C49</f>
        <v>0</v>
      </c>
      <c r="D356" s="100">
        <f t="shared" ref="D356:P356" si="218">+D49</f>
        <v>0</v>
      </c>
      <c r="E356" s="100">
        <f t="shared" si="218"/>
        <v>0</v>
      </c>
      <c r="F356" s="100">
        <f t="shared" si="218"/>
        <v>0</v>
      </c>
      <c r="G356" s="100">
        <f t="shared" si="218"/>
        <v>0</v>
      </c>
      <c r="H356" s="100">
        <f t="shared" si="218"/>
        <v>0</v>
      </c>
      <c r="I356" s="100">
        <f t="shared" si="218"/>
        <v>0</v>
      </c>
      <c r="J356" s="100">
        <f t="shared" si="218"/>
        <v>0</v>
      </c>
      <c r="K356" s="100">
        <f t="shared" si="218"/>
        <v>0</v>
      </c>
      <c r="L356" s="100">
        <f t="shared" si="218"/>
        <v>0</v>
      </c>
      <c r="M356" s="100">
        <f t="shared" si="218"/>
        <v>0</v>
      </c>
      <c r="N356" s="100">
        <f t="shared" si="218"/>
        <v>0</v>
      </c>
      <c r="O356" s="100">
        <f t="shared" si="218"/>
        <v>0</v>
      </c>
      <c r="P356" s="100">
        <f t="shared" si="218"/>
        <v>0</v>
      </c>
      <c r="Q356" s="100">
        <f t="shared" ref="Q356:AD356" si="219">+Q49</f>
        <v>0</v>
      </c>
      <c r="R356" s="100">
        <f t="shared" si="219"/>
        <v>0</v>
      </c>
      <c r="S356" s="100">
        <f t="shared" si="219"/>
        <v>0</v>
      </c>
      <c r="T356" s="100">
        <f t="shared" si="219"/>
        <v>0</v>
      </c>
      <c r="U356" s="100">
        <f t="shared" si="219"/>
        <v>0</v>
      </c>
      <c r="V356" s="100">
        <f t="shared" si="219"/>
        <v>0</v>
      </c>
      <c r="W356" s="100">
        <f t="shared" si="219"/>
        <v>0</v>
      </c>
      <c r="X356" s="100">
        <f t="shared" si="219"/>
        <v>0</v>
      </c>
      <c r="Y356" s="100">
        <f t="shared" si="219"/>
        <v>0</v>
      </c>
      <c r="Z356" s="100">
        <f t="shared" si="219"/>
        <v>0</v>
      </c>
      <c r="AA356" s="100">
        <f t="shared" si="219"/>
        <v>0</v>
      </c>
      <c r="AB356" s="100">
        <f t="shared" si="219"/>
        <v>0</v>
      </c>
      <c r="AC356" s="100">
        <f t="shared" si="219"/>
        <v>0</v>
      </c>
      <c r="AD356" s="100">
        <f t="shared" si="219"/>
        <v>0</v>
      </c>
    </row>
    <row r="357" spans="1:30" s="101" customFormat="1">
      <c r="A357" s="99" t="s">
        <v>405</v>
      </c>
      <c r="B357" s="99"/>
      <c r="C357" s="102">
        <f>+C65</f>
        <v>0</v>
      </c>
      <c r="D357" s="100">
        <f t="shared" ref="D357:P357" si="220">+D65</f>
        <v>0</v>
      </c>
      <c r="E357" s="100">
        <f t="shared" si="220"/>
        <v>0</v>
      </c>
      <c r="F357" s="100">
        <f t="shared" si="220"/>
        <v>0</v>
      </c>
      <c r="G357" s="100">
        <f t="shared" si="220"/>
        <v>0</v>
      </c>
      <c r="H357" s="100">
        <f t="shared" si="220"/>
        <v>0</v>
      </c>
      <c r="I357" s="100">
        <f t="shared" si="220"/>
        <v>0</v>
      </c>
      <c r="J357" s="100">
        <f t="shared" si="220"/>
        <v>0</v>
      </c>
      <c r="K357" s="100">
        <f t="shared" si="220"/>
        <v>0</v>
      </c>
      <c r="L357" s="100">
        <f t="shared" si="220"/>
        <v>0</v>
      </c>
      <c r="M357" s="100">
        <f t="shared" si="220"/>
        <v>0</v>
      </c>
      <c r="N357" s="100">
        <f t="shared" si="220"/>
        <v>0</v>
      </c>
      <c r="O357" s="100">
        <f t="shared" si="220"/>
        <v>0</v>
      </c>
      <c r="P357" s="100">
        <f t="shared" si="220"/>
        <v>0</v>
      </c>
      <c r="Q357" s="100">
        <f t="shared" ref="Q357:AD357" si="221">+Q65</f>
        <v>0</v>
      </c>
      <c r="R357" s="100">
        <f t="shared" si="221"/>
        <v>0</v>
      </c>
      <c r="S357" s="100">
        <f t="shared" si="221"/>
        <v>0</v>
      </c>
      <c r="T357" s="100">
        <f t="shared" si="221"/>
        <v>0</v>
      </c>
      <c r="U357" s="100">
        <f t="shared" si="221"/>
        <v>2849.28</v>
      </c>
      <c r="V357" s="100">
        <f t="shared" si="221"/>
        <v>2849.28</v>
      </c>
      <c r="W357" s="100">
        <f t="shared" si="221"/>
        <v>2849.28</v>
      </c>
      <c r="X357" s="100">
        <f t="shared" si="221"/>
        <v>2849.28</v>
      </c>
      <c r="Y357" s="100">
        <f t="shared" si="221"/>
        <v>2849.28</v>
      </c>
      <c r="Z357" s="100">
        <f t="shared" si="221"/>
        <v>2849.28</v>
      </c>
      <c r="AA357" s="100">
        <f t="shared" si="221"/>
        <v>2849.28</v>
      </c>
      <c r="AB357" s="100">
        <f t="shared" si="221"/>
        <v>2849.28</v>
      </c>
      <c r="AC357" s="100">
        <f t="shared" si="221"/>
        <v>28492.799999999999</v>
      </c>
      <c r="AD357" s="100">
        <f t="shared" si="221"/>
        <v>5698.5600000000013</v>
      </c>
    </row>
    <row r="358" spans="1:30" s="101" customFormat="1">
      <c r="A358" s="99" t="s">
        <v>406</v>
      </c>
      <c r="B358" s="99"/>
      <c r="C358" s="99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</row>
    <row r="359" spans="1:30" s="101" customFormat="1">
      <c r="A359" s="99" t="s">
        <v>116</v>
      </c>
      <c r="B359" s="99"/>
      <c r="C359" s="102">
        <f>+C64</f>
        <v>0</v>
      </c>
      <c r="D359" s="100">
        <f t="shared" ref="D359:P359" si="222">+D64</f>
        <v>0</v>
      </c>
      <c r="E359" s="100">
        <f t="shared" si="222"/>
        <v>0</v>
      </c>
      <c r="F359" s="100">
        <f t="shared" si="222"/>
        <v>0</v>
      </c>
      <c r="G359" s="100">
        <f t="shared" si="222"/>
        <v>0</v>
      </c>
      <c r="H359" s="100">
        <f t="shared" si="222"/>
        <v>0</v>
      </c>
      <c r="I359" s="100">
        <f t="shared" si="222"/>
        <v>0</v>
      </c>
      <c r="J359" s="100">
        <f t="shared" si="222"/>
        <v>0</v>
      </c>
      <c r="K359" s="100">
        <f t="shared" si="222"/>
        <v>0</v>
      </c>
      <c r="L359" s="100">
        <f t="shared" si="222"/>
        <v>0</v>
      </c>
      <c r="M359" s="100">
        <f t="shared" si="222"/>
        <v>0</v>
      </c>
      <c r="N359" s="100">
        <f t="shared" si="222"/>
        <v>0</v>
      </c>
      <c r="O359" s="100">
        <f t="shared" si="222"/>
        <v>0</v>
      </c>
      <c r="P359" s="100">
        <f t="shared" si="222"/>
        <v>0</v>
      </c>
      <c r="Q359" s="100">
        <f t="shared" ref="Q359:AD359" si="223">+Q64</f>
        <v>0</v>
      </c>
      <c r="R359" s="100">
        <f t="shared" si="223"/>
        <v>0</v>
      </c>
      <c r="S359" s="100">
        <f t="shared" si="223"/>
        <v>0</v>
      </c>
      <c r="T359" s="100">
        <f t="shared" si="223"/>
        <v>0</v>
      </c>
      <c r="U359" s="100">
        <f t="shared" si="223"/>
        <v>7168</v>
      </c>
      <c r="V359" s="100">
        <f t="shared" si="223"/>
        <v>7168</v>
      </c>
      <c r="W359" s="100">
        <f t="shared" si="223"/>
        <v>7168</v>
      </c>
      <c r="X359" s="100">
        <f t="shared" si="223"/>
        <v>7168</v>
      </c>
      <c r="Y359" s="100">
        <f t="shared" si="223"/>
        <v>7168</v>
      </c>
      <c r="Z359" s="100">
        <f t="shared" si="223"/>
        <v>7168</v>
      </c>
      <c r="AA359" s="100">
        <f t="shared" si="223"/>
        <v>7168</v>
      </c>
      <c r="AB359" s="100">
        <f t="shared" si="223"/>
        <v>7168</v>
      </c>
      <c r="AC359" s="100">
        <f t="shared" si="223"/>
        <v>71680</v>
      </c>
      <c r="AD359" s="100">
        <f t="shared" si="223"/>
        <v>14336</v>
      </c>
    </row>
    <row r="360" spans="1:30" s="101" customFormat="1">
      <c r="A360" s="99" t="s">
        <v>125</v>
      </c>
      <c r="B360" s="99"/>
      <c r="C360" s="102">
        <f>+C70</f>
        <v>0</v>
      </c>
      <c r="D360" s="100">
        <f t="shared" ref="D360:P360" si="224">+D70</f>
        <v>0</v>
      </c>
      <c r="E360" s="100">
        <f t="shared" si="224"/>
        <v>0</v>
      </c>
      <c r="F360" s="100">
        <f t="shared" si="224"/>
        <v>0</v>
      </c>
      <c r="G360" s="100">
        <f t="shared" si="224"/>
        <v>0</v>
      </c>
      <c r="H360" s="100">
        <f t="shared" si="224"/>
        <v>0</v>
      </c>
      <c r="I360" s="100">
        <f t="shared" si="224"/>
        <v>0</v>
      </c>
      <c r="J360" s="100">
        <f t="shared" si="224"/>
        <v>0</v>
      </c>
      <c r="K360" s="100">
        <f t="shared" si="224"/>
        <v>0</v>
      </c>
      <c r="L360" s="100">
        <f t="shared" si="224"/>
        <v>0</v>
      </c>
      <c r="M360" s="100">
        <f t="shared" si="224"/>
        <v>0</v>
      </c>
      <c r="N360" s="100">
        <f t="shared" si="224"/>
        <v>0</v>
      </c>
      <c r="O360" s="100">
        <f t="shared" si="224"/>
        <v>0</v>
      </c>
      <c r="P360" s="100">
        <f t="shared" si="224"/>
        <v>0</v>
      </c>
      <c r="Q360" s="100">
        <f t="shared" ref="Q360:AD360" si="225">+Q70</f>
        <v>0</v>
      </c>
      <c r="R360" s="100">
        <f t="shared" si="225"/>
        <v>0</v>
      </c>
      <c r="S360" s="100">
        <f t="shared" si="225"/>
        <v>0</v>
      </c>
      <c r="T360" s="100">
        <f t="shared" si="225"/>
        <v>0</v>
      </c>
      <c r="U360" s="100">
        <f t="shared" si="225"/>
        <v>1164.8</v>
      </c>
      <c r="V360" s="100">
        <f t="shared" si="225"/>
        <v>1164.8</v>
      </c>
      <c r="W360" s="100">
        <f t="shared" si="225"/>
        <v>1164.8</v>
      </c>
      <c r="X360" s="100">
        <f t="shared" si="225"/>
        <v>1164.8</v>
      </c>
      <c r="Y360" s="100">
        <f t="shared" si="225"/>
        <v>1164.8</v>
      </c>
      <c r="Z360" s="100">
        <f t="shared" si="225"/>
        <v>1164.8</v>
      </c>
      <c r="AA360" s="100">
        <f t="shared" si="225"/>
        <v>1164.8</v>
      </c>
      <c r="AB360" s="100">
        <f t="shared" si="225"/>
        <v>1164.8</v>
      </c>
      <c r="AC360" s="100">
        <f t="shared" si="225"/>
        <v>11648</v>
      </c>
      <c r="AD360" s="100">
        <f t="shared" si="225"/>
        <v>2329.6000000000004</v>
      </c>
    </row>
    <row r="361" spans="1:30" s="101" customFormat="1">
      <c r="A361" s="99" t="s">
        <v>407</v>
      </c>
      <c r="B361" s="99"/>
      <c r="C361" s="102">
        <f>+C66+C67</f>
        <v>0</v>
      </c>
      <c r="D361" s="100">
        <f t="shared" ref="D361:P361" si="226">+D66+D67</f>
        <v>0</v>
      </c>
      <c r="E361" s="100">
        <f t="shared" si="226"/>
        <v>0</v>
      </c>
      <c r="F361" s="100">
        <f t="shared" si="226"/>
        <v>0</v>
      </c>
      <c r="G361" s="100">
        <f t="shared" si="226"/>
        <v>0</v>
      </c>
      <c r="H361" s="100">
        <f t="shared" si="226"/>
        <v>0</v>
      </c>
      <c r="I361" s="100">
        <f t="shared" si="226"/>
        <v>0</v>
      </c>
      <c r="J361" s="100">
        <f t="shared" si="226"/>
        <v>0</v>
      </c>
      <c r="K361" s="100">
        <f t="shared" si="226"/>
        <v>0</v>
      </c>
      <c r="L361" s="100">
        <f t="shared" si="226"/>
        <v>0</v>
      </c>
      <c r="M361" s="100">
        <f t="shared" si="226"/>
        <v>0</v>
      </c>
      <c r="N361" s="100">
        <f t="shared" si="226"/>
        <v>0</v>
      </c>
      <c r="O361" s="100">
        <f t="shared" si="226"/>
        <v>0</v>
      </c>
      <c r="P361" s="100">
        <f t="shared" si="226"/>
        <v>0</v>
      </c>
      <c r="Q361" s="100">
        <f t="shared" ref="Q361:AD361" si="227">+Q66+Q67</f>
        <v>0</v>
      </c>
      <c r="R361" s="100">
        <f t="shared" si="227"/>
        <v>0</v>
      </c>
      <c r="S361" s="100">
        <f t="shared" si="227"/>
        <v>0</v>
      </c>
      <c r="T361" s="100">
        <f t="shared" si="227"/>
        <v>0</v>
      </c>
      <c r="U361" s="100">
        <f t="shared" si="227"/>
        <v>560</v>
      </c>
      <c r="V361" s="100">
        <f t="shared" si="227"/>
        <v>560</v>
      </c>
      <c r="W361" s="100">
        <f t="shared" si="227"/>
        <v>560</v>
      </c>
      <c r="X361" s="100">
        <f t="shared" si="227"/>
        <v>560</v>
      </c>
      <c r="Y361" s="100">
        <f t="shared" si="227"/>
        <v>560</v>
      </c>
      <c r="Z361" s="100">
        <f t="shared" si="227"/>
        <v>560</v>
      </c>
      <c r="AA361" s="100">
        <f t="shared" si="227"/>
        <v>560</v>
      </c>
      <c r="AB361" s="100">
        <f t="shared" si="227"/>
        <v>560</v>
      </c>
      <c r="AC361" s="100">
        <f t="shared" si="227"/>
        <v>5600</v>
      </c>
      <c r="AD361" s="100">
        <f t="shared" si="227"/>
        <v>1120</v>
      </c>
    </row>
    <row r="362" spans="1:30" s="101" customFormat="1">
      <c r="A362" s="99" t="s">
        <v>408</v>
      </c>
      <c r="B362" s="99"/>
      <c r="C362" s="99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</row>
    <row r="363" spans="1:30" s="101" customFormat="1">
      <c r="A363" s="99" t="s">
        <v>409</v>
      </c>
      <c r="B363" s="99"/>
      <c r="C363" s="99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</row>
    <row r="364" spans="1:30" s="101" customFormat="1">
      <c r="A364" s="99" t="s">
        <v>410</v>
      </c>
      <c r="B364" s="99"/>
      <c r="C364" s="99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</row>
    <row r="365" spans="1:30" s="101" customFormat="1">
      <c r="A365" s="99" t="s">
        <v>411</v>
      </c>
      <c r="B365" s="99"/>
      <c r="C365" s="99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</row>
    <row r="366" spans="1:30" s="101" customFormat="1">
      <c r="A366" s="99" t="s">
        <v>412</v>
      </c>
      <c r="B366" s="99"/>
      <c r="C366" s="99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>
        <f>+Q100</f>
        <v>112000</v>
      </c>
      <c r="R366" s="100">
        <f t="shared" ref="R366:AD366" si="228">+R100</f>
        <v>0</v>
      </c>
      <c r="S366" s="100">
        <f t="shared" si="228"/>
        <v>0</v>
      </c>
      <c r="T366" s="100">
        <f t="shared" si="228"/>
        <v>0</v>
      </c>
      <c r="U366" s="100">
        <f t="shared" si="228"/>
        <v>0</v>
      </c>
      <c r="V366" s="100">
        <f t="shared" si="228"/>
        <v>0</v>
      </c>
      <c r="W366" s="100">
        <f t="shared" si="228"/>
        <v>0</v>
      </c>
      <c r="X366" s="100">
        <f t="shared" si="228"/>
        <v>0</v>
      </c>
      <c r="Y366" s="100">
        <f t="shared" si="228"/>
        <v>0</v>
      </c>
      <c r="Z366" s="100">
        <f t="shared" si="228"/>
        <v>0</v>
      </c>
      <c r="AA366" s="100">
        <f t="shared" si="228"/>
        <v>0</v>
      </c>
      <c r="AB366" s="100">
        <f t="shared" si="228"/>
        <v>0</v>
      </c>
      <c r="AC366" s="100">
        <f t="shared" si="228"/>
        <v>112000</v>
      </c>
      <c r="AD366" s="100">
        <f t="shared" si="228"/>
        <v>0</v>
      </c>
    </row>
    <row r="367" spans="1:30" s="101" customFormat="1">
      <c r="A367" s="99" t="s">
        <v>413</v>
      </c>
      <c r="B367" s="99"/>
      <c r="C367" s="102">
        <f t="shared" ref="C367:AD367" si="229">+C71+C72+C73</f>
        <v>0</v>
      </c>
      <c r="D367" s="100">
        <f t="shared" si="229"/>
        <v>0</v>
      </c>
      <c r="E367" s="100">
        <f t="shared" si="229"/>
        <v>0</v>
      </c>
      <c r="F367" s="100">
        <f t="shared" si="229"/>
        <v>0</v>
      </c>
      <c r="G367" s="100">
        <f t="shared" si="229"/>
        <v>0</v>
      </c>
      <c r="H367" s="100">
        <f t="shared" si="229"/>
        <v>0</v>
      </c>
      <c r="I367" s="100">
        <f t="shared" si="229"/>
        <v>0</v>
      </c>
      <c r="J367" s="100">
        <f t="shared" si="229"/>
        <v>0</v>
      </c>
      <c r="K367" s="100">
        <f t="shared" si="229"/>
        <v>0</v>
      </c>
      <c r="L367" s="100">
        <f t="shared" si="229"/>
        <v>0</v>
      </c>
      <c r="M367" s="100">
        <f t="shared" si="229"/>
        <v>0</v>
      </c>
      <c r="N367" s="100">
        <f t="shared" si="229"/>
        <v>0</v>
      </c>
      <c r="O367" s="100">
        <f t="shared" si="229"/>
        <v>0</v>
      </c>
      <c r="P367" s="100">
        <f t="shared" si="229"/>
        <v>0</v>
      </c>
      <c r="Q367" s="100">
        <f t="shared" si="229"/>
        <v>0</v>
      </c>
      <c r="R367" s="100">
        <f t="shared" si="229"/>
        <v>0</v>
      </c>
      <c r="S367" s="100">
        <f t="shared" si="229"/>
        <v>0</v>
      </c>
      <c r="T367" s="100">
        <f t="shared" si="229"/>
        <v>0</v>
      </c>
      <c r="U367" s="100">
        <f t="shared" si="229"/>
        <v>268.8</v>
      </c>
      <c r="V367" s="100">
        <f t="shared" si="229"/>
        <v>268.8</v>
      </c>
      <c r="W367" s="100">
        <f t="shared" si="229"/>
        <v>268.8</v>
      </c>
      <c r="X367" s="100">
        <f t="shared" si="229"/>
        <v>268.8</v>
      </c>
      <c r="Y367" s="100">
        <f t="shared" si="229"/>
        <v>268.8</v>
      </c>
      <c r="Z367" s="100">
        <f t="shared" si="229"/>
        <v>268.8</v>
      </c>
      <c r="AA367" s="100">
        <f t="shared" si="229"/>
        <v>268.8</v>
      </c>
      <c r="AB367" s="100">
        <f t="shared" si="229"/>
        <v>268.8</v>
      </c>
      <c r="AC367" s="100">
        <f t="shared" si="229"/>
        <v>2688</v>
      </c>
      <c r="AD367" s="100">
        <f t="shared" si="229"/>
        <v>537.59999999999991</v>
      </c>
    </row>
    <row r="368" spans="1:30" s="101" customFormat="1">
      <c r="A368" s="99" t="s">
        <v>414</v>
      </c>
      <c r="B368" s="99"/>
      <c r="C368" s="102">
        <f t="shared" ref="C368:AD368" si="230">+C68</f>
        <v>0</v>
      </c>
      <c r="D368" s="100">
        <f t="shared" si="230"/>
        <v>0</v>
      </c>
      <c r="E368" s="100">
        <f t="shared" si="230"/>
        <v>45027.77</v>
      </c>
      <c r="F368" s="100">
        <f t="shared" si="230"/>
        <v>11618.95</v>
      </c>
      <c r="G368" s="100">
        <f t="shared" si="230"/>
        <v>21436.880000000001</v>
      </c>
      <c r="H368" s="100">
        <f t="shared" si="230"/>
        <v>27498.22</v>
      </c>
      <c r="I368" s="100">
        <f t="shared" si="230"/>
        <v>-29269.87</v>
      </c>
      <c r="J368" s="100">
        <f t="shared" si="230"/>
        <v>61103.87</v>
      </c>
      <c r="K368" s="100">
        <f t="shared" si="230"/>
        <v>25641.510719478199</v>
      </c>
      <c r="L368" s="100">
        <f t="shared" si="230"/>
        <v>29355.5359450906</v>
      </c>
      <c r="M368" s="100">
        <f t="shared" si="230"/>
        <v>58093.117230210897</v>
      </c>
      <c r="N368" s="100">
        <f t="shared" si="230"/>
        <v>58093.117230210897</v>
      </c>
      <c r="O368" s="100">
        <f t="shared" si="230"/>
        <v>804608</v>
      </c>
      <c r="P368" s="100">
        <f t="shared" si="230"/>
        <v>496008.89887500938</v>
      </c>
      <c r="Q368" s="100">
        <f t="shared" si="230"/>
        <v>0</v>
      </c>
      <c r="R368" s="100">
        <f t="shared" si="230"/>
        <v>73946.100000000006</v>
      </c>
      <c r="S368" s="100">
        <f t="shared" si="230"/>
        <v>33946.1</v>
      </c>
      <c r="T368" s="100">
        <f t="shared" si="230"/>
        <v>33946.1</v>
      </c>
      <c r="U368" s="100">
        <f t="shared" si="230"/>
        <v>33946.1</v>
      </c>
      <c r="V368" s="100">
        <f t="shared" si="230"/>
        <v>33946.1</v>
      </c>
      <c r="W368" s="100">
        <f t="shared" si="230"/>
        <v>33946.1</v>
      </c>
      <c r="X368" s="100">
        <f t="shared" si="230"/>
        <v>33946.1</v>
      </c>
      <c r="Y368" s="100">
        <f t="shared" si="230"/>
        <v>33946.1</v>
      </c>
      <c r="Z368" s="100">
        <f t="shared" si="230"/>
        <v>27892</v>
      </c>
      <c r="AA368" s="100">
        <f t="shared" si="230"/>
        <v>0</v>
      </c>
      <c r="AB368" s="100">
        <f t="shared" si="230"/>
        <v>0</v>
      </c>
      <c r="AC368" s="100">
        <f t="shared" si="230"/>
        <v>339461</v>
      </c>
      <c r="AD368" s="100">
        <f t="shared" si="230"/>
        <v>0.20000000001164153</v>
      </c>
    </row>
    <row r="369" spans="1:30" s="101" customFormat="1">
      <c r="A369" s="99" t="s">
        <v>140</v>
      </c>
      <c r="B369" s="99"/>
      <c r="C369" s="102">
        <f t="shared" ref="C369:AD369" si="231">+C83</f>
        <v>0</v>
      </c>
      <c r="D369" s="100">
        <f t="shared" si="231"/>
        <v>0</v>
      </c>
      <c r="E369" s="100">
        <f t="shared" si="231"/>
        <v>0</v>
      </c>
      <c r="F369" s="100">
        <f t="shared" si="231"/>
        <v>0</v>
      </c>
      <c r="G369" s="100">
        <f t="shared" si="231"/>
        <v>0</v>
      </c>
      <c r="H369" s="100">
        <f t="shared" si="231"/>
        <v>0</v>
      </c>
      <c r="I369" s="100">
        <f t="shared" si="231"/>
        <v>0</v>
      </c>
      <c r="J369" s="100">
        <f t="shared" si="231"/>
        <v>0</v>
      </c>
      <c r="K369" s="100">
        <f t="shared" si="231"/>
        <v>0</v>
      </c>
      <c r="L369" s="100">
        <f t="shared" si="231"/>
        <v>0</v>
      </c>
      <c r="M369" s="100">
        <f t="shared" si="231"/>
        <v>0</v>
      </c>
      <c r="N369" s="100">
        <f t="shared" si="231"/>
        <v>0</v>
      </c>
      <c r="O369" s="100">
        <f t="shared" si="231"/>
        <v>0</v>
      </c>
      <c r="P369" s="100">
        <f t="shared" si="231"/>
        <v>0</v>
      </c>
      <c r="Q369" s="100">
        <f t="shared" si="231"/>
        <v>0</v>
      </c>
      <c r="R369" s="100">
        <f t="shared" si="231"/>
        <v>0</v>
      </c>
      <c r="S369" s="100">
        <f t="shared" si="231"/>
        <v>0</v>
      </c>
      <c r="T369" s="100">
        <f t="shared" si="231"/>
        <v>0</v>
      </c>
      <c r="U369" s="100">
        <f t="shared" si="231"/>
        <v>17584</v>
      </c>
      <c r="V369" s="100">
        <f t="shared" si="231"/>
        <v>17584</v>
      </c>
      <c r="W369" s="100">
        <f t="shared" si="231"/>
        <v>17584</v>
      </c>
      <c r="X369" s="100">
        <f t="shared" si="231"/>
        <v>17584</v>
      </c>
      <c r="Y369" s="100">
        <f t="shared" si="231"/>
        <v>17584</v>
      </c>
      <c r="Z369" s="100">
        <f t="shared" si="231"/>
        <v>17584</v>
      </c>
      <c r="AA369" s="100">
        <f t="shared" si="231"/>
        <v>17584</v>
      </c>
      <c r="AB369" s="100">
        <f t="shared" si="231"/>
        <v>17584</v>
      </c>
      <c r="AC369" s="100">
        <f t="shared" si="231"/>
        <v>175840</v>
      </c>
      <c r="AD369" s="100">
        <f t="shared" si="231"/>
        <v>35168</v>
      </c>
    </row>
    <row r="370" spans="1:30" s="101" customFormat="1">
      <c r="A370" s="99" t="s">
        <v>415</v>
      </c>
      <c r="B370" s="99"/>
      <c r="C370" s="102">
        <f t="shared" ref="C370:AD370" si="232">+C19+C20+C21+C25+C22</f>
        <v>0.01</v>
      </c>
      <c r="D370" s="100">
        <f t="shared" si="232"/>
        <v>0</v>
      </c>
      <c r="E370" s="100">
        <f t="shared" si="232"/>
        <v>0</v>
      </c>
      <c r="F370" s="100">
        <f t="shared" si="232"/>
        <v>0</v>
      </c>
      <c r="G370" s="100">
        <f t="shared" si="232"/>
        <v>0</v>
      </c>
      <c r="H370" s="100">
        <f t="shared" si="232"/>
        <v>546.16</v>
      </c>
      <c r="I370" s="100">
        <f t="shared" si="232"/>
        <v>0</v>
      </c>
      <c r="J370" s="100">
        <f t="shared" si="232"/>
        <v>25499.98</v>
      </c>
      <c r="K370" s="100">
        <f t="shared" si="232"/>
        <v>0</v>
      </c>
      <c r="L370" s="100">
        <f t="shared" si="232"/>
        <v>0</v>
      </c>
      <c r="M370" s="100">
        <f t="shared" si="232"/>
        <v>0</v>
      </c>
      <c r="N370" s="100">
        <f t="shared" si="232"/>
        <v>0</v>
      </c>
      <c r="O370" s="100">
        <f t="shared" si="232"/>
        <v>26046.15</v>
      </c>
      <c r="P370" s="100">
        <f t="shared" si="232"/>
        <v>0</v>
      </c>
      <c r="Q370" s="100">
        <f t="shared" si="232"/>
        <v>0</v>
      </c>
      <c r="R370" s="100">
        <f t="shared" si="232"/>
        <v>0</v>
      </c>
      <c r="S370" s="100">
        <f t="shared" si="232"/>
        <v>0</v>
      </c>
      <c r="T370" s="100">
        <f t="shared" si="232"/>
        <v>0</v>
      </c>
      <c r="U370" s="100">
        <f t="shared" si="232"/>
        <v>0</v>
      </c>
      <c r="V370" s="100">
        <f t="shared" si="232"/>
        <v>0</v>
      </c>
      <c r="W370" s="100">
        <f t="shared" si="232"/>
        <v>0</v>
      </c>
      <c r="X370" s="100">
        <f t="shared" si="232"/>
        <v>0</v>
      </c>
      <c r="Y370" s="100">
        <f t="shared" si="232"/>
        <v>0</v>
      </c>
      <c r="Z370" s="100">
        <f t="shared" si="232"/>
        <v>0</v>
      </c>
      <c r="AA370" s="100">
        <f t="shared" si="232"/>
        <v>0</v>
      </c>
      <c r="AB370" s="100">
        <f t="shared" si="232"/>
        <v>0</v>
      </c>
      <c r="AC370" s="100">
        <f t="shared" si="232"/>
        <v>0</v>
      </c>
      <c r="AD370" s="100">
        <f t="shared" si="232"/>
        <v>0</v>
      </c>
    </row>
    <row r="371" spans="1:30">
      <c r="A371" s="95"/>
      <c r="B371" s="95"/>
      <c r="C371" s="95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</row>
    <row r="372" spans="1:30">
      <c r="A372" s="95" t="s">
        <v>416</v>
      </c>
      <c r="B372" s="95"/>
      <c r="C372" s="95">
        <f t="shared" ref="C372:AD372" si="233">SUM(C352:C370)</f>
        <v>0.01</v>
      </c>
      <c r="D372" s="97">
        <f t="shared" si="233"/>
        <v>0</v>
      </c>
      <c r="E372" s="97">
        <f t="shared" si="233"/>
        <v>45027.77</v>
      </c>
      <c r="F372" s="97">
        <f t="shared" si="233"/>
        <v>11618.95</v>
      </c>
      <c r="G372" s="97">
        <f t="shared" si="233"/>
        <v>21436.880000000001</v>
      </c>
      <c r="H372" s="97">
        <f t="shared" si="233"/>
        <v>28044.38</v>
      </c>
      <c r="I372" s="97">
        <f t="shared" si="233"/>
        <v>-29269.87</v>
      </c>
      <c r="J372" s="97">
        <f t="shared" si="233"/>
        <v>86603.85</v>
      </c>
      <c r="K372" s="97">
        <f t="shared" si="233"/>
        <v>25641.510719478199</v>
      </c>
      <c r="L372" s="97">
        <f t="shared" si="233"/>
        <v>29355.5359450906</v>
      </c>
      <c r="M372" s="97">
        <f t="shared" si="233"/>
        <v>58093.117230210897</v>
      </c>
      <c r="N372" s="97">
        <f t="shared" si="233"/>
        <v>58093.117230210897</v>
      </c>
      <c r="O372" s="97">
        <f t="shared" si="233"/>
        <v>830654.15</v>
      </c>
      <c r="P372" s="97">
        <f t="shared" si="233"/>
        <v>496008.89887500938</v>
      </c>
      <c r="Q372" s="97">
        <f t="shared" si="233"/>
        <v>248127.74370254701</v>
      </c>
      <c r="R372" s="97">
        <f t="shared" si="233"/>
        <v>210073.84370254702</v>
      </c>
      <c r="S372" s="97">
        <f t="shared" si="233"/>
        <v>170073.84370254702</v>
      </c>
      <c r="T372" s="97">
        <f t="shared" si="233"/>
        <v>170073.84370254702</v>
      </c>
      <c r="U372" s="97">
        <f t="shared" si="233"/>
        <v>199668.72370254699</v>
      </c>
      <c r="V372" s="97">
        <f t="shared" si="233"/>
        <v>199668.72370254699</v>
      </c>
      <c r="W372" s="97">
        <f t="shared" si="233"/>
        <v>199668.72370254699</v>
      </c>
      <c r="X372" s="97">
        <f t="shared" si="233"/>
        <v>199668.72370254699</v>
      </c>
      <c r="Y372" s="97">
        <f t="shared" si="233"/>
        <v>199668.72370254699</v>
      </c>
      <c r="Z372" s="97">
        <f t="shared" si="233"/>
        <v>193614.62370254699</v>
      </c>
      <c r="AA372" s="97">
        <f t="shared" si="233"/>
        <v>165722.62370254699</v>
      </c>
      <c r="AB372" s="97">
        <f t="shared" si="233"/>
        <v>165722.62370254699</v>
      </c>
      <c r="AC372" s="97">
        <f t="shared" si="233"/>
        <v>2380942.7244305601</v>
      </c>
      <c r="AD372" s="97">
        <f t="shared" si="233"/>
        <v>59189.959999996288</v>
      </c>
    </row>
    <row r="373" spans="1:30">
      <c r="A373" s="95"/>
      <c r="B373" s="95"/>
      <c r="C373" s="95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103">
        <f>+O372-O108</f>
        <v>-100000</v>
      </c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103">
        <f>+AC372-AC108</f>
        <v>0</v>
      </c>
      <c r="AD373" s="97"/>
    </row>
    <row r="374" spans="1:30" s="101" customFormat="1">
      <c r="A374" s="98" t="s">
        <v>35</v>
      </c>
      <c r="B374" s="99"/>
      <c r="C374" s="102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</row>
    <row r="375" spans="1:30" s="101" customFormat="1">
      <c r="A375" s="99" t="s">
        <v>417</v>
      </c>
      <c r="B375" s="99"/>
      <c r="C375" s="102">
        <f t="shared" ref="C375:AD375" si="234">+C171</f>
        <v>7500</v>
      </c>
      <c r="D375" s="100">
        <f t="shared" si="234"/>
        <v>7500</v>
      </c>
      <c r="E375" s="100">
        <f t="shared" si="234"/>
        <v>7500</v>
      </c>
      <c r="F375" s="100">
        <f t="shared" si="234"/>
        <v>7500</v>
      </c>
      <c r="G375" s="100">
        <f t="shared" si="234"/>
        <v>7500</v>
      </c>
      <c r="H375" s="100">
        <f t="shared" si="234"/>
        <v>7500</v>
      </c>
      <c r="I375" s="100">
        <f t="shared" si="234"/>
        <v>0</v>
      </c>
      <c r="J375" s="100">
        <f t="shared" si="234"/>
        <v>19583.333333333339</v>
      </c>
      <c r="K375" s="100">
        <f t="shared" si="234"/>
        <v>16249.999999999969</v>
      </c>
      <c r="L375" s="100">
        <f t="shared" si="234"/>
        <v>16249.999999999969</v>
      </c>
      <c r="M375" s="100">
        <f t="shared" si="234"/>
        <v>16249.999999999969</v>
      </c>
      <c r="N375" s="100">
        <f t="shared" si="234"/>
        <v>16249.999999999969</v>
      </c>
      <c r="O375" s="100">
        <f t="shared" si="234"/>
        <v>137708.33333333331</v>
      </c>
      <c r="P375" s="100">
        <f t="shared" si="234"/>
        <v>8125.0000000000873</v>
      </c>
      <c r="Q375" s="100">
        <f t="shared" si="234"/>
        <v>34463.333333333343</v>
      </c>
      <c r="R375" s="100">
        <f t="shared" si="234"/>
        <v>68926.666666666628</v>
      </c>
      <c r="S375" s="100">
        <f t="shared" si="234"/>
        <v>68926.666666666628</v>
      </c>
      <c r="T375" s="100">
        <f t="shared" si="234"/>
        <v>68926.666666666628</v>
      </c>
      <c r="U375" s="100">
        <f t="shared" si="234"/>
        <v>68926.666666666628</v>
      </c>
      <c r="V375" s="100">
        <f t="shared" si="234"/>
        <v>68926.666666666628</v>
      </c>
      <c r="W375" s="100">
        <f t="shared" si="234"/>
        <v>68926.666666666628</v>
      </c>
      <c r="X375" s="100">
        <f t="shared" si="234"/>
        <v>68926.666666666628</v>
      </c>
      <c r="Y375" s="100">
        <f t="shared" si="234"/>
        <v>68926.666666666628</v>
      </c>
      <c r="Z375" s="100">
        <f t="shared" si="234"/>
        <v>68926.666666666628</v>
      </c>
      <c r="AA375" s="100">
        <f t="shared" si="234"/>
        <v>68926.666666666628</v>
      </c>
      <c r="AB375" s="100">
        <f t="shared" si="234"/>
        <v>68926.666666666628</v>
      </c>
      <c r="AC375" s="100">
        <f t="shared" si="234"/>
        <v>827120</v>
      </c>
      <c r="AD375" s="100">
        <f t="shared" si="234"/>
        <v>34463.333333333721</v>
      </c>
    </row>
    <row r="376" spans="1:30" s="101" customFormat="1">
      <c r="A376" s="99" t="s">
        <v>418</v>
      </c>
      <c r="B376" s="99"/>
      <c r="C376" s="102">
        <f t="shared" ref="C376:AD376" si="235">+C187</f>
        <v>573.76</v>
      </c>
      <c r="D376" s="100">
        <f t="shared" si="235"/>
        <v>573.76</v>
      </c>
      <c r="E376" s="100">
        <f t="shared" si="235"/>
        <v>1530.49</v>
      </c>
      <c r="F376" s="100">
        <f t="shared" si="235"/>
        <v>573.76</v>
      </c>
      <c r="G376" s="100">
        <f t="shared" si="235"/>
        <v>1238.18</v>
      </c>
      <c r="H376" s="100">
        <f t="shared" si="235"/>
        <v>573.76</v>
      </c>
      <c r="I376" s="100">
        <f t="shared" si="235"/>
        <v>0</v>
      </c>
      <c r="J376" s="100">
        <f t="shared" si="235"/>
        <v>8872.7899201546479</v>
      </c>
      <c r="K376" s="100">
        <f t="shared" si="235"/>
        <v>2849.8315189527652</v>
      </c>
      <c r="L376" s="100">
        <f t="shared" si="235"/>
        <v>2849.8315189527652</v>
      </c>
      <c r="M376" s="100">
        <f t="shared" si="235"/>
        <v>3549.8315189527652</v>
      </c>
      <c r="N376" s="100">
        <f t="shared" si="235"/>
        <v>3549.8315189527652</v>
      </c>
      <c r="O376" s="100">
        <f t="shared" si="235"/>
        <v>32925.549999999996</v>
      </c>
      <c r="P376" s="100">
        <f t="shared" si="235"/>
        <v>6189.7240040342913</v>
      </c>
      <c r="Q376" s="100">
        <f t="shared" si="235"/>
        <v>5056.5305999999991</v>
      </c>
      <c r="R376" s="100">
        <f t="shared" si="235"/>
        <v>10064.475599999996</v>
      </c>
      <c r="S376" s="100">
        <f t="shared" si="235"/>
        <v>18283.656054545445</v>
      </c>
      <c r="T376" s="100">
        <f t="shared" si="235"/>
        <v>10064.475599999996</v>
      </c>
      <c r="U376" s="100">
        <f t="shared" si="235"/>
        <v>15772.447418181817</v>
      </c>
      <c r="V376" s="100">
        <f t="shared" si="235"/>
        <v>10064.475599999996</v>
      </c>
      <c r="W376" s="100">
        <f t="shared" si="235"/>
        <v>10064.475599999996</v>
      </c>
      <c r="X376" s="100">
        <f t="shared" si="235"/>
        <v>22769.141509090892</v>
      </c>
      <c r="Y376" s="100">
        <f t="shared" si="235"/>
        <v>16937.202872727263</v>
      </c>
      <c r="Z376" s="100">
        <f t="shared" si="235"/>
        <v>16937.202872727263</v>
      </c>
      <c r="AA376" s="100">
        <f t="shared" si="235"/>
        <v>22950.83923636359</v>
      </c>
      <c r="AB376" s="100">
        <f t="shared" si="235"/>
        <v>22950.83923636359</v>
      </c>
      <c r="AC376" s="100">
        <f t="shared" si="235"/>
        <v>231797.54519999999</v>
      </c>
      <c r="AD376" s="100">
        <f t="shared" si="235"/>
        <v>49881.783000000141</v>
      </c>
    </row>
    <row r="377" spans="1:30" s="101" customFormat="1">
      <c r="A377" s="99" t="s">
        <v>419</v>
      </c>
      <c r="B377" s="99"/>
      <c r="C377" s="102">
        <f t="shared" ref="C377:AD377" si="236">+C212+C233+C267</f>
        <v>2586.75</v>
      </c>
      <c r="D377" s="100">
        <f t="shared" si="236"/>
        <v>3574.1</v>
      </c>
      <c r="E377" s="100">
        <f t="shared" si="236"/>
        <v>8771.15</v>
      </c>
      <c r="F377" s="100">
        <f t="shared" si="236"/>
        <v>6324.1</v>
      </c>
      <c r="G377" s="100">
        <f t="shared" si="236"/>
        <v>7745.83</v>
      </c>
      <c r="H377" s="100">
        <f t="shared" si="236"/>
        <v>22464.35</v>
      </c>
      <c r="I377" s="100">
        <f t="shared" si="236"/>
        <v>11389.849999999999</v>
      </c>
      <c r="J377" s="100">
        <f t="shared" si="236"/>
        <v>8136.8683333333329</v>
      </c>
      <c r="K377" s="100">
        <f t="shared" si="236"/>
        <v>6775.8483333333334</v>
      </c>
      <c r="L377" s="100">
        <f t="shared" si="236"/>
        <v>8815.8483333333334</v>
      </c>
      <c r="M377" s="100">
        <f t="shared" si="236"/>
        <v>9955.8483333333334</v>
      </c>
      <c r="N377" s="100">
        <f t="shared" si="236"/>
        <v>58798.728333333333</v>
      </c>
      <c r="O377" s="100">
        <f t="shared" si="236"/>
        <v>175731.94</v>
      </c>
      <c r="P377" s="100">
        <f t="shared" si="236"/>
        <v>20392.66833333336</v>
      </c>
      <c r="Q377" s="100">
        <f t="shared" si="236"/>
        <v>41783.333333333299</v>
      </c>
      <c r="R377" s="100">
        <f t="shared" si="236"/>
        <v>57823.358433333291</v>
      </c>
      <c r="S377" s="100">
        <f t="shared" si="236"/>
        <v>64473.358433333291</v>
      </c>
      <c r="T377" s="100">
        <f t="shared" si="236"/>
        <v>58560.858433333291</v>
      </c>
      <c r="U377" s="100">
        <f t="shared" si="236"/>
        <v>66860.858433333298</v>
      </c>
      <c r="V377" s="100">
        <f t="shared" si="236"/>
        <v>66860.858433333298</v>
      </c>
      <c r="W377" s="100">
        <f t="shared" si="236"/>
        <v>66860.858433333298</v>
      </c>
      <c r="X377" s="100">
        <f t="shared" si="236"/>
        <v>66860.858433333298</v>
      </c>
      <c r="Y377" s="100">
        <f t="shared" si="236"/>
        <v>66860.858433333298</v>
      </c>
      <c r="Z377" s="100">
        <f t="shared" si="236"/>
        <v>66860.858433333298</v>
      </c>
      <c r="AA377" s="100">
        <f t="shared" si="236"/>
        <v>66860.858433333298</v>
      </c>
      <c r="AB377" s="100">
        <f t="shared" si="236"/>
        <v>66860.858433333298</v>
      </c>
      <c r="AC377" s="100">
        <f t="shared" si="236"/>
        <v>790255.30119999999</v>
      </c>
      <c r="AD377" s="100">
        <f t="shared" si="236"/>
        <v>32727.525100000363</v>
      </c>
    </row>
    <row r="378" spans="1:30" s="101" customFormat="1">
      <c r="A378" s="99" t="s">
        <v>41</v>
      </c>
      <c r="B378" s="99"/>
      <c r="C378" s="102">
        <f t="shared" ref="C378:AD378" si="237">+C284</f>
        <v>0</v>
      </c>
      <c r="D378" s="100">
        <f t="shared" si="237"/>
        <v>0</v>
      </c>
      <c r="E378" s="100">
        <f t="shared" si="237"/>
        <v>0</v>
      </c>
      <c r="F378" s="100">
        <f t="shared" si="237"/>
        <v>0</v>
      </c>
      <c r="G378" s="100">
        <f t="shared" si="237"/>
        <v>513.29999999999995</v>
      </c>
      <c r="H378" s="100">
        <f t="shared" si="237"/>
        <v>89.67</v>
      </c>
      <c r="I378" s="100">
        <f t="shared" si="237"/>
        <v>0</v>
      </c>
      <c r="J378" s="100">
        <f t="shared" si="237"/>
        <v>94.200933333333296</v>
      </c>
      <c r="K378" s="100">
        <f t="shared" si="237"/>
        <v>1381.0409333333332</v>
      </c>
      <c r="L378" s="100">
        <f t="shared" si="237"/>
        <v>23037.700933333334</v>
      </c>
      <c r="M378" s="100">
        <f t="shared" si="237"/>
        <v>40593.800933333332</v>
      </c>
      <c r="N378" s="100">
        <f t="shared" si="237"/>
        <v>69971.500933333329</v>
      </c>
      <c r="O378" s="100">
        <f t="shared" si="237"/>
        <v>460022.89799999999</v>
      </c>
      <c r="P378" s="100">
        <f t="shared" si="237"/>
        <v>324341.68333333335</v>
      </c>
      <c r="Q378" s="100">
        <f t="shared" si="237"/>
        <v>2037.0833333333301</v>
      </c>
      <c r="R378" s="100">
        <f t="shared" si="237"/>
        <v>52873.683333333232</v>
      </c>
      <c r="S378" s="100">
        <f t="shared" si="237"/>
        <v>60264.945595999925</v>
      </c>
      <c r="T378" s="100">
        <f t="shared" si="237"/>
        <v>41928.945595999925</v>
      </c>
      <c r="U378" s="100">
        <f t="shared" si="237"/>
        <v>31832.612262666626</v>
      </c>
      <c r="V378" s="100">
        <f t="shared" si="237"/>
        <v>31832.612262666626</v>
      </c>
      <c r="W378" s="100">
        <f t="shared" si="237"/>
        <v>31832.612262666626</v>
      </c>
      <c r="X378" s="100">
        <f t="shared" si="237"/>
        <v>31832.612262666626</v>
      </c>
      <c r="Y378" s="100">
        <f t="shared" si="237"/>
        <v>28832.612262666626</v>
      </c>
      <c r="Z378" s="100">
        <f t="shared" si="237"/>
        <v>22736.278929333326</v>
      </c>
      <c r="AA378" s="100">
        <f t="shared" si="237"/>
        <v>22736.278929333326</v>
      </c>
      <c r="AB378" s="100">
        <f t="shared" si="237"/>
        <v>22736.278929333326</v>
      </c>
      <c r="AC378" s="100">
        <f t="shared" si="237"/>
        <v>383688.95595999999</v>
      </c>
      <c r="AD378" s="100">
        <f t="shared" si="237"/>
        <v>2212.4000000004889</v>
      </c>
    </row>
    <row r="379" spans="1:30" s="101" customFormat="1">
      <c r="A379" s="99" t="s">
        <v>420</v>
      </c>
      <c r="B379" s="99"/>
      <c r="C379" s="102">
        <f t="shared" ref="C379:AD379" si="238">+C306+C307+C308</f>
        <v>0</v>
      </c>
      <c r="D379" s="102">
        <f t="shared" si="238"/>
        <v>0</v>
      </c>
      <c r="E379" s="102">
        <f t="shared" si="238"/>
        <v>0</v>
      </c>
      <c r="F379" s="102">
        <f t="shared" si="238"/>
        <v>0</v>
      </c>
      <c r="G379" s="102">
        <f t="shared" si="238"/>
        <v>0</v>
      </c>
      <c r="H379" s="102">
        <f t="shared" si="238"/>
        <v>0</v>
      </c>
      <c r="I379" s="102">
        <f t="shared" si="238"/>
        <v>0</v>
      </c>
      <c r="J379" s="102">
        <f t="shared" si="238"/>
        <v>0</v>
      </c>
      <c r="K379" s="102">
        <f t="shared" si="238"/>
        <v>0</v>
      </c>
      <c r="L379" s="102">
        <f t="shared" si="238"/>
        <v>0</v>
      </c>
      <c r="M379" s="102">
        <f t="shared" si="238"/>
        <v>0</v>
      </c>
      <c r="N379" s="102">
        <f t="shared" si="238"/>
        <v>0</v>
      </c>
      <c r="O379" s="102">
        <f t="shared" si="238"/>
        <v>0</v>
      </c>
      <c r="P379" s="102">
        <f t="shared" si="238"/>
        <v>0</v>
      </c>
      <c r="Q379" s="102">
        <f t="shared" si="238"/>
        <v>0</v>
      </c>
      <c r="R379" s="102">
        <f t="shared" si="238"/>
        <v>0</v>
      </c>
      <c r="S379" s="102">
        <f t="shared" si="238"/>
        <v>0</v>
      </c>
      <c r="T379" s="102">
        <f t="shared" si="238"/>
        <v>0</v>
      </c>
      <c r="U379" s="102">
        <f t="shared" si="238"/>
        <v>0</v>
      </c>
      <c r="V379" s="102">
        <f t="shared" si="238"/>
        <v>1000</v>
      </c>
      <c r="W379" s="102">
        <f t="shared" si="238"/>
        <v>0</v>
      </c>
      <c r="X379" s="102">
        <f t="shared" si="238"/>
        <v>0</v>
      </c>
      <c r="Y379" s="102">
        <f t="shared" si="238"/>
        <v>0</v>
      </c>
      <c r="Z379" s="102">
        <f t="shared" si="238"/>
        <v>0</v>
      </c>
      <c r="AA379" s="102">
        <f t="shared" si="238"/>
        <v>0</v>
      </c>
      <c r="AB379" s="102">
        <f t="shared" si="238"/>
        <v>5040</v>
      </c>
      <c r="AC379" s="102">
        <f t="shared" si="238"/>
        <v>6040</v>
      </c>
      <c r="AD379" s="102">
        <f t="shared" si="238"/>
        <v>0</v>
      </c>
    </row>
    <row r="380" spans="1:30" s="101" customFormat="1">
      <c r="A380" s="99" t="s">
        <v>421</v>
      </c>
      <c r="B380" s="99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>
        <f>+Q292</f>
        <v>40000</v>
      </c>
      <c r="R380" s="102">
        <f t="shared" ref="R380:AD380" si="239">+R292</f>
        <v>0</v>
      </c>
      <c r="S380" s="102">
        <f t="shared" si="239"/>
        <v>0</v>
      </c>
      <c r="T380" s="102">
        <f t="shared" si="239"/>
        <v>0</v>
      </c>
      <c r="U380" s="102">
        <f t="shared" si="239"/>
        <v>0</v>
      </c>
      <c r="V380" s="102">
        <f t="shared" si="239"/>
        <v>0</v>
      </c>
      <c r="W380" s="102">
        <f t="shared" si="239"/>
        <v>0</v>
      </c>
      <c r="X380" s="102">
        <f t="shared" si="239"/>
        <v>0</v>
      </c>
      <c r="Y380" s="102">
        <f t="shared" si="239"/>
        <v>0</v>
      </c>
      <c r="Z380" s="102">
        <f t="shared" si="239"/>
        <v>0</v>
      </c>
      <c r="AA380" s="102">
        <f t="shared" si="239"/>
        <v>0</v>
      </c>
      <c r="AB380" s="102">
        <f t="shared" si="239"/>
        <v>0</v>
      </c>
      <c r="AC380" s="102">
        <f t="shared" si="239"/>
        <v>40000</v>
      </c>
      <c r="AD380" s="102">
        <f t="shared" si="239"/>
        <v>0</v>
      </c>
    </row>
    <row r="381" spans="1:30" s="101" customFormat="1">
      <c r="A381" s="99" t="s">
        <v>422</v>
      </c>
      <c r="B381" s="99"/>
      <c r="C381" s="102">
        <f>+C305</f>
        <v>0</v>
      </c>
      <c r="D381" s="102">
        <f t="shared" ref="D381:P381" si="240">+D305</f>
        <v>0</v>
      </c>
      <c r="E381" s="102">
        <f t="shared" si="240"/>
        <v>0</v>
      </c>
      <c r="F381" s="102">
        <f t="shared" si="240"/>
        <v>0</v>
      </c>
      <c r="G381" s="102">
        <f t="shared" si="240"/>
        <v>0</v>
      </c>
      <c r="H381" s="102">
        <f t="shared" si="240"/>
        <v>0</v>
      </c>
      <c r="I381" s="102">
        <f t="shared" si="240"/>
        <v>0</v>
      </c>
      <c r="J381" s="102">
        <f t="shared" si="240"/>
        <v>0</v>
      </c>
      <c r="K381" s="102">
        <f t="shared" si="240"/>
        <v>0</v>
      </c>
      <c r="L381" s="102">
        <f t="shared" si="240"/>
        <v>0</v>
      </c>
      <c r="M381" s="102">
        <f t="shared" si="240"/>
        <v>0</v>
      </c>
      <c r="N381" s="102">
        <f t="shared" si="240"/>
        <v>0</v>
      </c>
      <c r="O381" s="102">
        <f t="shared" si="240"/>
        <v>0</v>
      </c>
      <c r="P381" s="102">
        <f t="shared" si="240"/>
        <v>0</v>
      </c>
      <c r="Q381" s="102">
        <f t="shared" ref="Q381:AD381" si="241">+Q305</f>
        <v>0</v>
      </c>
      <c r="R381" s="102">
        <f t="shared" si="241"/>
        <v>0</v>
      </c>
      <c r="S381" s="102">
        <f t="shared" si="241"/>
        <v>0</v>
      </c>
      <c r="T381" s="102">
        <f t="shared" si="241"/>
        <v>0</v>
      </c>
      <c r="U381" s="102">
        <f t="shared" si="241"/>
        <v>0</v>
      </c>
      <c r="V381" s="102">
        <f t="shared" si="241"/>
        <v>100000</v>
      </c>
      <c r="W381" s="102">
        <f t="shared" si="241"/>
        <v>0</v>
      </c>
      <c r="X381" s="102">
        <f t="shared" si="241"/>
        <v>0</v>
      </c>
      <c r="Y381" s="102">
        <f t="shared" si="241"/>
        <v>0</v>
      </c>
      <c r="Z381" s="102">
        <f t="shared" si="241"/>
        <v>0</v>
      </c>
      <c r="AA381" s="102">
        <f t="shared" si="241"/>
        <v>0</v>
      </c>
      <c r="AB381" s="102">
        <f t="shared" si="241"/>
        <v>0</v>
      </c>
      <c r="AC381" s="102">
        <f t="shared" si="241"/>
        <v>100000</v>
      </c>
      <c r="AD381" s="102">
        <f t="shared" si="241"/>
        <v>0</v>
      </c>
    </row>
    <row r="382" spans="1:30" s="101" customFormat="1">
      <c r="A382" s="99" t="s">
        <v>423</v>
      </c>
      <c r="B382" s="99"/>
      <c r="C382" s="102">
        <f t="shared" ref="C382:AD382" si="242">+C317-C305-C306-C307-C308</f>
        <v>0</v>
      </c>
      <c r="D382" s="100">
        <f t="shared" si="242"/>
        <v>0</v>
      </c>
      <c r="E382" s="100">
        <f t="shared" si="242"/>
        <v>622.42999999999995</v>
      </c>
      <c r="F382" s="100">
        <f t="shared" si="242"/>
        <v>0</v>
      </c>
      <c r="G382" s="100">
        <f t="shared" si="242"/>
        <v>65.03</v>
      </c>
      <c r="H382" s="100">
        <f t="shared" si="242"/>
        <v>0</v>
      </c>
      <c r="I382" s="100">
        <f t="shared" si="242"/>
        <v>0</v>
      </c>
      <c r="J382" s="100">
        <f t="shared" si="242"/>
        <v>206.52333333333328</v>
      </c>
      <c r="K382" s="100">
        <f t="shared" si="242"/>
        <v>233.61916666666667</v>
      </c>
      <c r="L382" s="100">
        <f t="shared" si="242"/>
        <v>233.61916666666667</v>
      </c>
      <c r="M382" s="100">
        <f t="shared" si="242"/>
        <v>233.61916666666667</v>
      </c>
      <c r="N382" s="100">
        <f t="shared" si="242"/>
        <v>233.61916666666667</v>
      </c>
      <c r="O382" s="100">
        <f t="shared" si="242"/>
        <v>1828.4599999999998</v>
      </c>
      <c r="P382" s="100">
        <f t="shared" si="242"/>
        <v>0</v>
      </c>
      <c r="Q382" s="100">
        <f t="shared" si="242"/>
        <v>96.984999999999999</v>
      </c>
      <c r="R382" s="100">
        <f t="shared" si="242"/>
        <v>96.984999999999999</v>
      </c>
      <c r="S382" s="100">
        <f t="shared" si="242"/>
        <v>96.984999999999999</v>
      </c>
      <c r="T382" s="100">
        <f t="shared" si="242"/>
        <v>96.984999999999999</v>
      </c>
      <c r="U382" s="100">
        <f t="shared" si="242"/>
        <v>96.984999999999999</v>
      </c>
      <c r="V382" s="100">
        <f t="shared" si="242"/>
        <v>96.985000000000582</v>
      </c>
      <c r="W382" s="100">
        <f t="shared" si="242"/>
        <v>96.984999999999999</v>
      </c>
      <c r="X382" s="100">
        <f t="shared" si="242"/>
        <v>96.984999999999999</v>
      </c>
      <c r="Y382" s="100">
        <f t="shared" si="242"/>
        <v>96.984999999999999</v>
      </c>
      <c r="Z382" s="100">
        <f t="shared" si="242"/>
        <v>96.984999999999999</v>
      </c>
      <c r="AA382" s="100">
        <f t="shared" si="242"/>
        <v>96.984999999999999</v>
      </c>
      <c r="AB382" s="100">
        <f t="shared" si="242"/>
        <v>96.984999999999673</v>
      </c>
      <c r="AC382" s="100">
        <f t="shared" si="242"/>
        <v>1163.820000000007</v>
      </c>
      <c r="AD382" s="100">
        <f t="shared" si="242"/>
        <v>0</v>
      </c>
    </row>
    <row r="383" spans="1:30">
      <c r="A383" s="95"/>
      <c r="B383" s="95"/>
      <c r="C383" s="95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</row>
    <row r="384" spans="1:30">
      <c r="A384" s="95" t="s">
        <v>424</v>
      </c>
      <c r="B384" s="95"/>
      <c r="C384" s="92">
        <f>SUM(C374:C382)</f>
        <v>10660.51</v>
      </c>
      <c r="D384" s="97">
        <f t="shared" ref="D384:P384" si="243">SUM(D374:D382)</f>
        <v>11647.86</v>
      </c>
      <c r="E384" s="97">
        <f t="shared" si="243"/>
        <v>18424.07</v>
      </c>
      <c r="F384" s="97">
        <f t="shared" si="243"/>
        <v>14397.86</v>
      </c>
      <c r="G384" s="97">
        <f t="shared" si="243"/>
        <v>17062.34</v>
      </c>
      <c r="H384" s="97">
        <f t="shared" si="243"/>
        <v>30627.78</v>
      </c>
      <c r="I384" s="97">
        <f t="shared" si="243"/>
        <v>11389.849999999999</v>
      </c>
      <c r="J384" s="97">
        <f t="shared" si="243"/>
        <v>36893.715853487985</v>
      </c>
      <c r="K384" s="97">
        <f t="shared" si="243"/>
        <v>27490.339952286071</v>
      </c>
      <c r="L384" s="97">
        <f t="shared" si="243"/>
        <v>51186.999952286067</v>
      </c>
      <c r="M384" s="97">
        <f t="shared" si="243"/>
        <v>70583.09995228608</v>
      </c>
      <c r="N384" s="97">
        <f t="shared" si="243"/>
        <v>148803.67995228607</v>
      </c>
      <c r="O384" s="97">
        <f t="shared" si="243"/>
        <v>808217.18133333325</v>
      </c>
      <c r="P384" s="97">
        <f t="shared" si="243"/>
        <v>359049.0756707011</v>
      </c>
      <c r="Q384" s="97">
        <f t="shared" ref="Q384:AD384" si="244">SUM(Q374:Q382)</f>
        <v>123437.26559999997</v>
      </c>
      <c r="R384" s="97">
        <f t="shared" si="244"/>
        <v>189785.16903333314</v>
      </c>
      <c r="S384" s="97">
        <f t="shared" si="244"/>
        <v>212045.61175054527</v>
      </c>
      <c r="T384" s="97">
        <f t="shared" si="244"/>
        <v>179577.93129599982</v>
      </c>
      <c r="U384" s="97">
        <f t="shared" si="244"/>
        <v>183489.56978084837</v>
      </c>
      <c r="V384" s="97">
        <f t="shared" si="244"/>
        <v>278781.59796266654</v>
      </c>
      <c r="W384" s="97">
        <f t="shared" si="244"/>
        <v>177781.59796266654</v>
      </c>
      <c r="X384" s="97">
        <f t="shared" si="244"/>
        <v>190486.26387175743</v>
      </c>
      <c r="Y384" s="97">
        <f t="shared" si="244"/>
        <v>181654.32523539383</v>
      </c>
      <c r="Z384" s="97">
        <f t="shared" si="244"/>
        <v>175557.99190206052</v>
      </c>
      <c r="AA384" s="97">
        <f t="shared" si="244"/>
        <v>181571.62826569681</v>
      </c>
      <c r="AB384" s="97">
        <f t="shared" si="244"/>
        <v>186611.62826569681</v>
      </c>
      <c r="AC384" s="97">
        <f t="shared" si="244"/>
        <v>2380065.6223599999</v>
      </c>
      <c r="AD384" s="97">
        <f t="shared" si="244"/>
        <v>119285.04143333471</v>
      </c>
    </row>
    <row r="385" spans="1:30" ht="14.4">
      <c r="A385" s="93"/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104">
        <f>+O384-O328</f>
        <v>0</v>
      </c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104">
        <f>+AC384-MYP!P30</f>
        <v>0</v>
      </c>
      <c r="AD385" s="94"/>
    </row>
    <row r="386" spans="1:30" ht="14.4">
      <c r="A386" s="93"/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</row>
    <row r="387" spans="1:30" ht="14.4">
      <c r="A387" s="93"/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</row>
    <row r="388" spans="1:30" ht="14.4">
      <c r="A388" s="94" t="s">
        <v>425</v>
      </c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</row>
    <row r="389" spans="1:30">
      <c r="A389" s="94" t="s">
        <v>426</v>
      </c>
      <c r="B389" s="96">
        <v>153432</v>
      </c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14">
        <f>+B389+Q372-Q384</f>
        <v>278122.47810254706</v>
      </c>
      <c r="R389" s="114">
        <f>+Q389+R372-R384</f>
        <v>298411.15277176094</v>
      </c>
      <c r="S389" s="114">
        <f t="shared" ref="S389:AB389" si="245">+R389+S372-S384</f>
        <v>256439.38472376269</v>
      </c>
      <c r="T389" s="114">
        <f t="shared" si="245"/>
        <v>246935.29713030989</v>
      </c>
      <c r="U389" s="114">
        <f t="shared" si="245"/>
        <v>263114.45105200855</v>
      </c>
      <c r="V389" s="114">
        <f t="shared" si="245"/>
        <v>184001.57679188903</v>
      </c>
      <c r="W389" s="114">
        <f t="shared" si="245"/>
        <v>205888.70253176952</v>
      </c>
      <c r="X389" s="114">
        <f t="shared" si="245"/>
        <v>215071.16236255912</v>
      </c>
      <c r="Y389" s="114">
        <f t="shared" si="245"/>
        <v>233085.56082971231</v>
      </c>
      <c r="Z389" s="114">
        <f t="shared" si="245"/>
        <v>251142.19263019878</v>
      </c>
      <c r="AA389" s="114">
        <f t="shared" si="245"/>
        <v>235293.18806704896</v>
      </c>
      <c r="AB389" s="114">
        <f t="shared" si="245"/>
        <v>214404.18350389914</v>
      </c>
      <c r="AC389" s="94"/>
      <c r="AD389" s="94"/>
    </row>
    <row r="390" spans="1:30">
      <c r="A390" s="94"/>
      <c r="B390" s="94" t="s">
        <v>427</v>
      </c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34">
        <v>279824</v>
      </c>
      <c r="R390" s="134">
        <v>301814</v>
      </c>
      <c r="S390" s="134">
        <v>261544</v>
      </c>
      <c r="T390" s="134">
        <v>253742</v>
      </c>
      <c r="U390" s="134">
        <v>271622</v>
      </c>
      <c r="V390" s="134">
        <v>194211</v>
      </c>
      <c r="W390" s="134">
        <v>217800</v>
      </c>
      <c r="X390" s="134">
        <v>228684</v>
      </c>
      <c r="Y390" s="134">
        <v>248400</v>
      </c>
      <c r="Z390" s="134">
        <v>268158</v>
      </c>
      <c r="AA390" s="134">
        <v>254011</v>
      </c>
      <c r="AB390" s="134">
        <f>+AD372</f>
        <v>59189.959999996288</v>
      </c>
      <c r="AC390" s="94" t="s">
        <v>428</v>
      </c>
      <c r="AD390" s="94"/>
    </row>
    <row r="391" spans="1:30">
      <c r="A391" s="94"/>
      <c r="B391" s="94" t="s">
        <v>429</v>
      </c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22">
        <f>+Q389-Q390</f>
        <v>-1701.5218974529416</v>
      </c>
      <c r="R391" s="122">
        <f t="shared" ref="R391:AA391" si="246">+R389-R390</f>
        <v>-3402.8472282390576</v>
      </c>
      <c r="S391" s="122">
        <f t="shared" si="246"/>
        <v>-5104.6152762373094</v>
      </c>
      <c r="T391" s="122">
        <f t="shared" si="246"/>
        <v>-6806.7028696901107</v>
      </c>
      <c r="U391" s="122">
        <f t="shared" si="246"/>
        <v>-8507.548947991454</v>
      </c>
      <c r="V391" s="122">
        <f t="shared" si="246"/>
        <v>-10209.423208110966</v>
      </c>
      <c r="W391" s="122">
        <f t="shared" si="246"/>
        <v>-11911.297468230478</v>
      </c>
      <c r="X391" s="122">
        <f t="shared" si="246"/>
        <v>-13612.837637440884</v>
      </c>
      <c r="Y391" s="122">
        <f t="shared" si="246"/>
        <v>-15314.439170287689</v>
      </c>
      <c r="Z391" s="122">
        <f t="shared" si="246"/>
        <v>-17015.807369801216</v>
      </c>
      <c r="AA391" s="122">
        <f t="shared" si="246"/>
        <v>-18717.811932951037</v>
      </c>
      <c r="AB391" s="122">
        <f>-AD384</f>
        <v>-119285.04143333471</v>
      </c>
      <c r="AC391" s="94" t="s">
        <v>430</v>
      </c>
      <c r="AD391" s="94"/>
    </row>
    <row r="393" spans="1:30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124">
        <f>SUM(AB389:AB392)</f>
        <v>154309.10207056074</v>
      </c>
      <c r="AC393" s="94"/>
      <c r="AD393" s="94"/>
    </row>
    <row r="394" spans="1:30" ht="12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114">
        <v>154309</v>
      </c>
      <c r="AC394" s="123" t="s">
        <v>431</v>
      </c>
      <c r="AD394" s="94"/>
    </row>
    <row r="395" spans="1:30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122">
        <f>+AB394-AB393</f>
        <v>-0.10207056073704734</v>
      </c>
      <c r="AC395" s="94" t="s">
        <v>429</v>
      </c>
      <c r="AD395" s="94"/>
    </row>
  </sheetData>
  <mergeCells count="8">
    <mergeCell ref="AS5:BF5"/>
    <mergeCell ref="AS6:BF6"/>
    <mergeCell ref="C5:P5"/>
    <mergeCell ref="C6:P6"/>
    <mergeCell ref="Q5:AD5"/>
    <mergeCell ref="Q6:AD6"/>
    <mergeCell ref="AE5:AR5"/>
    <mergeCell ref="AE6:AR6"/>
  </mergeCells>
  <pageMargins left="0.75" right="0.75" top="1" bottom="1" header="0.5" footer="0.5"/>
  <pageSetup scale="62" fitToWidth="6" orientation="landscape" horizontalDpi="4294967293" r:id="rId1"/>
  <headerFooter alignWithMargins="0"/>
  <colBreaks count="1" manualBreakCount="1">
    <brk id="16" max="498" man="1"/>
  </colBreaks>
  <ignoredErrors>
    <ignoredError sqref="P298:P302 AD298:AD302 AR298:AR302 BF298:BF302 P328:P330 AD328:AD330 AR328:AR330 BF328:BF330 BF99:BF101 AR99:AR101 AD99:AD101 P99:P101 BF317:BF318 AR317:AR318 AD317:AD318 P317:P318 BF283:BF287 AR283:AR287 AD283:AD287 P283:P287 P266:P270 AD266:AD270 AR266:AR270 BF266:BF270 BF232:BF236 AR232:AR236 AD232:AD236 P232:P236 P211:P215 AD211:AD215 AR211:AR215 BF211:BF215 BF186:BF190 AR186:AR190 AD186:AD190 P186:P190 P170:P174 AD170:AD174 AR170:AR174 BF170:BF174 BF108:BF113 AR108:AR113 AD108:AD113 P108:P113 P91:P95 AD91:AD95 AR91:AR95 BF91:BF95 BF53:BF57 AR53:AR57 AD53:AD57 P53:P57 P36:P40 AD36:AD40 AR36:AR40 BF36:BF40 BF28:BF31 AR28:AR31 AD28:AD31 P28:P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36E-B295-48FC-B789-A75286B7D08A}">
  <sheetPr codeName="Sheet3">
    <tabColor rgb="FF0070C0"/>
  </sheetPr>
  <dimension ref="A1:AH47"/>
  <sheetViews>
    <sheetView showGridLines="0" workbookViewId="0">
      <pane xSplit="1" ySplit="5" topLeftCell="B6" activePane="bottomRight" state="frozen"/>
      <selection pane="topRight" activeCell="B6" sqref="B6"/>
      <selection pane="bottomLeft" activeCell="B6" sqref="B6"/>
      <selection pane="bottomRight" activeCell="B11" sqref="B11"/>
    </sheetView>
  </sheetViews>
  <sheetFormatPr defaultColWidth="8.88671875" defaultRowHeight="11.4"/>
  <cols>
    <col min="1" max="1" width="43.109375" style="60" bestFit="1" customWidth="1" collapsed="1"/>
    <col min="2" max="7" width="9.33203125" style="60" customWidth="1" collapsed="1"/>
    <col min="8" max="8" width="21.44140625" style="60" bestFit="1" customWidth="1" collapsed="1"/>
    <col min="9" max="34" width="8.88671875" style="60"/>
    <col min="35" max="16384" width="8.88671875" style="60" collapsed="1"/>
  </cols>
  <sheetData>
    <row r="1" spans="1:8" ht="15.6">
      <c r="A1" s="69" t="s">
        <v>2</v>
      </c>
      <c r="B1" s="192"/>
      <c r="C1" s="192"/>
      <c r="D1" s="192"/>
      <c r="E1" s="192"/>
      <c r="F1" s="192"/>
      <c r="G1" s="192"/>
      <c r="H1" s="192"/>
    </row>
    <row r="2" spans="1:8" ht="13.2">
      <c r="A2" s="70" t="s">
        <v>432</v>
      </c>
      <c r="B2" s="192"/>
      <c r="C2" s="192"/>
      <c r="D2" s="192"/>
      <c r="E2" s="192"/>
      <c r="F2" s="192"/>
      <c r="G2" s="192"/>
      <c r="H2" s="192"/>
    </row>
    <row r="3" spans="1:8" ht="13.2">
      <c r="A3" s="70" t="s">
        <v>4</v>
      </c>
      <c r="B3" s="192"/>
      <c r="C3" s="192"/>
      <c r="D3" s="192"/>
      <c r="E3" s="192"/>
      <c r="F3" s="192"/>
      <c r="G3" s="192"/>
      <c r="H3" s="192"/>
    </row>
    <row r="5" spans="1:8" ht="12">
      <c r="A5" s="192"/>
      <c r="B5" s="61" t="s">
        <v>8</v>
      </c>
      <c r="C5" s="135" t="s">
        <v>9</v>
      </c>
      <c r="D5" s="135" t="s">
        <v>10</v>
      </c>
      <c r="E5" s="135" t="s">
        <v>11</v>
      </c>
      <c r="F5" s="135" t="s">
        <v>12</v>
      </c>
      <c r="G5" s="135" t="s">
        <v>433</v>
      </c>
      <c r="H5" s="235" t="s">
        <v>434</v>
      </c>
    </row>
    <row r="6" spans="1:8" ht="12">
      <c r="A6" s="192"/>
      <c r="B6" s="63" t="s">
        <v>16</v>
      </c>
      <c r="C6" s="136" t="s">
        <v>17</v>
      </c>
      <c r="D6" s="136" t="s">
        <v>18</v>
      </c>
      <c r="E6" s="136" t="s">
        <v>19</v>
      </c>
      <c r="F6" s="136" t="s">
        <v>20</v>
      </c>
      <c r="G6" s="136" t="s">
        <v>21</v>
      </c>
      <c r="H6" s="236"/>
    </row>
    <row r="7" spans="1:8" ht="12">
      <c r="A7" s="59" t="s">
        <v>435</v>
      </c>
      <c r="B7" s="72"/>
      <c r="C7" s="72"/>
      <c r="D7" s="72"/>
      <c r="E7" s="72"/>
      <c r="F7" s="72"/>
      <c r="G7" s="72"/>
      <c r="H7" s="73"/>
    </row>
    <row r="8" spans="1:8" ht="12">
      <c r="A8" s="193"/>
      <c r="B8" s="62"/>
      <c r="C8" s="194"/>
      <c r="D8" s="194"/>
      <c r="E8" s="194"/>
      <c r="F8" s="194"/>
      <c r="G8" s="194"/>
      <c r="H8" s="195"/>
    </row>
    <row r="9" spans="1:8" ht="12">
      <c r="A9" s="58" t="s">
        <v>436</v>
      </c>
      <c r="B9" s="192"/>
      <c r="C9" s="192"/>
      <c r="D9" s="192"/>
      <c r="E9" s="192"/>
      <c r="F9" s="192"/>
      <c r="G9" s="192"/>
      <c r="H9" s="195"/>
    </row>
    <row r="10" spans="1:8">
      <c r="A10" s="193" t="s">
        <v>437</v>
      </c>
      <c r="B10" s="196">
        <v>7293</v>
      </c>
      <c r="C10" s="197"/>
      <c r="D10" s="197"/>
      <c r="E10" s="197"/>
      <c r="F10" s="197"/>
      <c r="G10" s="197"/>
      <c r="H10" s="195"/>
    </row>
    <row r="11" spans="1:8">
      <c r="A11" s="193" t="s">
        <v>438</v>
      </c>
      <c r="B11" s="196"/>
      <c r="C11" s="197"/>
      <c r="D11" s="197"/>
      <c r="E11" s="197"/>
      <c r="F11" s="197"/>
      <c r="G11" s="197"/>
      <c r="H11" s="195"/>
    </row>
    <row r="12" spans="1:8">
      <c r="A12" s="193" t="s">
        <v>439</v>
      </c>
      <c r="B12" s="196">
        <v>2755.3</v>
      </c>
      <c r="C12" s="197">
        <v>2755.3</v>
      </c>
      <c r="D12" s="197">
        <v>2755.3</v>
      </c>
      <c r="E12" s="197">
        <v>2755.3</v>
      </c>
      <c r="F12" s="197">
        <v>2755.3</v>
      </c>
      <c r="G12" s="197">
        <v>2755</v>
      </c>
      <c r="H12" s="195"/>
    </row>
    <row r="13" spans="1:8">
      <c r="A13" s="193" t="s">
        <v>440</v>
      </c>
      <c r="B13" s="198">
        <v>1.2500000000000001E-2</v>
      </c>
      <c r="C13" s="199">
        <v>1.2500000000000001E-2</v>
      </c>
      <c r="D13" s="199">
        <v>1.2500000000000001E-2</v>
      </c>
      <c r="E13" s="199">
        <v>1.2500000000000001E-2</v>
      </c>
      <c r="F13" s="199">
        <v>1.2500000000000001E-2</v>
      </c>
      <c r="G13" s="199">
        <v>1.2500000000000001E-2</v>
      </c>
      <c r="H13" s="195"/>
    </row>
    <row r="14" spans="1:8">
      <c r="A14" s="193"/>
      <c r="B14" s="200"/>
      <c r="C14" s="194"/>
      <c r="D14" s="194"/>
      <c r="E14" s="194"/>
      <c r="F14" s="194"/>
      <c r="G14" s="194"/>
      <c r="H14" s="195"/>
    </row>
    <row r="15" spans="1:8" ht="12">
      <c r="A15" s="58" t="s">
        <v>441</v>
      </c>
      <c r="B15" s="200"/>
      <c r="C15" s="194"/>
      <c r="D15" s="194"/>
      <c r="E15" s="194"/>
      <c r="F15" s="194"/>
      <c r="G15" s="194"/>
      <c r="H15" s="195"/>
    </row>
    <row r="16" spans="1:8">
      <c r="A16" s="193" t="s">
        <v>442</v>
      </c>
      <c r="B16" s="196"/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95"/>
    </row>
    <row r="17" spans="1:8">
      <c r="A17" s="193" t="s">
        <v>443</v>
      </c>
      <c r="B17" s="196">
        <v>0</v>
      </c>
      <c r="C17" s="197">
        <v>0</v>
      </c>
      <c r="D17" s="197">
        <v>0</v>
      </c>
      <c r="E17" s="197">
        <v>0</v>
      </c>
      <c r="F17" s="197">
        <v>0</v>
      </c>
      <c r="G17" s="197">
        <v>0</v>
      </c>
      <c r="H17" s="195"/>
    </row>
    <row r="18" spans="1:8">
      <c r="A18" s="193" t="s">
        <v>444</v>
      </c>
      <c r="B18" s="196">
        <v>0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5"/>
    </row>
    <row r="19" spans="1:8">
      <c r="A19" s="201"/>
      <c r="B19" s="202"/>
      <c r="C19" s="203"/>
      <c r="D19" s="203"/>
      <c r="E19" s="203"/>
      <c r="F19" s="203"/>
      <c r="G19" s="203"/>
      <c r="H19" s="204"/>
    </row>
    <row r="20" spans="1:8" ht="12">
      <c r="A20" s="192"/>
      <c r="B20" s="62"/>
      <c r="C20" s="194"/>
      <c r="D20" s="194"/>
      <c r="E20" s="194"/>
      <c r="F20" s="194"/>
      <c r="G20" s="194"/>
      <c r="H20" s="195"/>
    </row>
    <row r="21" spans="1:8" ht="12">
      <c r="A21" s="59" t="s">
        <v>445</v>
      </c>
      <c r="B21" s="72"/>
      <c r="C21" s="205"/>
      <c r="D21" s="205"/>
      <c r="E21" s="205"/>
      <c r="F21" s="205"/>
      <c r="G21" s="205"/>
      <c r="H21" s="206"/>
    </row>
    <row r="22" spans="1:8" ht="12">
      <c r="A22" s="193"/>
      <c r="B22" s="62"/>
      <c r="C22" s="194"/>
      <c r="D22" s="194"/>
      <c r="E22" s="194"/>
      <c r="F22" s="194"/>
      <c r="G22" s="194"/>
      <c r="H22" s="195"/>
    </row>
    <row r="23" spans="1:8" ht="12">
      <c r="A23" s="65" t="s">
        <v>446</v>
      </c>
      <c r="B23" s="71"/>
      <c r="C23" s="207">
        <v>0.02</v>
      </c>
      <c r="D23" s="207">
        <v>0.02</v>
      </c>
      <c r="E23" s="207">
        <v>0.02</v>
      </c>
      <c r="F23" s="207">
        <v>0.02</v>
      </c>
      <c r="G23" s="207">
        <v>0.02</v>
      </c>
      <c r="H23" s="208"/>
    </row>
    <row r="24" spans="1:8">
      <c r="A24" s="193"/>
      <c r="B24" s="192"/>
      <c r="C24" s="192"/>
      <c r="D24" s="192"/>
      <c r="E24" s="192"/>
      <c r="F24" s="192"/>
      <c r="G24" s="192"/>
      <c r="H24" s="209"/>
    </row>
    <row r="25" spans="1:8" ht="12">
      <c r="A25" s="65" t="s">
        <v>418</v>
      </c>
      <c r="B25" s="64"/>
      <c r="C25" s="64"/>
      <c r="D25" s="64"/>
      <c r="E25" s="64"/>
      <c r="F25" s="64"/>
      <c r="G25" s="64"/>
      <c r="H25" s="67"/>
    </row>
    <row r="26" spans="1:8">
      <c r="A26" s="77" t="s">
        <v>447</v>
      </c>
      <c r="B26" s="207">
        <v>0.29749999999999999</v>
      </c>
      <c r="C26" s="207">
        <v>0.29749999999999999</v>
      </c>
      <c r="D26" s="207">
        <v>0.29749999999999999</v>
      </c>
      <c r="E26" s="207">
        <v>0.29749999999999999</v>
      </c>
      <c r="F26" s="207">
        <v>0.29749999999999999</v>
      </c>
      <c r="G26" s="207">
        <v>0.29749999999999999</v>
      </c>
      <c r="H26" s="75" t="s">
        <v>448</v>
      </c>
    </row>
    <row r="27" spans="1:8">
      <c r="A27" s="77" t="s">
        <v>449</v>
      </c>
      <c r="B27" s="207">
        <v>0.155</v>
      </c>
      <c r="C27" s="207">
        <v>0.155</v>
      </c>
      <c r="D27" s="207">
        <v>0.155</v>
      </c>
      <c r="E27" s="207">
        <v>0.155</v>
      </c>
      <c r="F27" s="207">
        <v>0.155</v>
      </c>
      <c r="G27" s="207">
        <v>0.155</v>
      </c>
      <c r="H27" s="75" t="s">
        <v>448</v>
      </c>
    </row>
    <row r="28" spans="1:8" hidden="1">
      <c r="A28" s="77" t="s">
        <v>450</v>
      </c>
      <c r="B28" s="207"/>
      <c r="C28" s="207"/>
      <c r="D28" s="207"/>
      <c r="E28" s="207"/>
      <c r="F28" s="207"/>
      <c r="G28" s="207"/>
      <c r="H28" s="75" t="s">
        <v>448</v>
      </c>
    </row>
    <row r="29" spans="1:8" hidden="1">
      <c r="A29" s="77" t="s">
        <v>451</v>
      </c>
      <c r="B29" s="207"/>
      <c r="C29" s="207"/>
      <c r="D29" s="207"/>
      <c r="E29" s="207"/>
      <c r="F29" s="207"/>
      <c r="G29" s="207"/>
      <c r="H29" s="75" t="s">
        <v>448</v>
      </c>
    </row>
    <row r="30" spans="1:8">
      <c r="A30" s="77" t="s">
        <v>452</v>
      </c>
      <c r="B30" s="207">
        <v>6.2E-2</v>
      </c>
      <c r="C30" s="207">
        <v>6.2E-2</v>
      </c>
      <c r="D30" s="207">
        <v>6.2E-2</v>
      </c>
      <c r="E30" s="207">
        <v>6.2E-2</v>
      </c>
      <c r="F30" s="207">
        <v>6.2E-2</v>
      </c>
      <c r="G30" s="207">
        <v>6.2E-2</v>
      </c>
      <c r="H30" s="75" t="s">
        <v>448</v>
      </c>
    </row>
    <row r="31" spans="1:8" hidden="1">
      <c r="A31" s="77" t="s">
        <v>453</v>
      </c>
      <c r="B31" s="66">
        <v>142800</v>
      </c>
      <c r="C31" s="66">
        <v>142800</v>
      </c>
      <c r="D31" s="66">
        <v>142800</v>
      </c>
      <c r="E31" s="66">
        <v>142800</v>
      </c>
      <c r="F31" s="66">
        <v>142800</v>
      </c>
      <c r="G31" s="66">
        <v>137700</v>
      </c>
      <c r="H31" s="74"/>
    </row>
    <row r="32" spans="1:8">
      <c r="A32" s="77" t="s">
        <v>454</v>
      </c>
      <c r="B32" s="207">
        <v>1.4500000000000001E-2</v>
      </c>
      <c r="C32" s="207">
        <v>1.4500000000000001E-2</v>
      </c>
      <c r="D32" s="207">
        <v>1.4500000000000001E-2</v>
      </c>
      <c r="E32" s="207">
        <v>1.4500000000000001E-2</v>
      </c>
      <c r="F32" s="207">
        <v>1.4500000000000001E-2</v>
      </c>
      <c r="G32" s="207">
        <v>1.4500000000000001E-2</v>
      </c>
      <c r="H32" s="75" t="s">
        <v>455</v>
      </c>
    </row>
    <row r="33" spans="1:8">
      <c r="A33" s="77" t="s">
        <v>456</v>
      </c>
      <c r="B33" s="68">
        <v>0.05</v>
      </c>
      <c r="C33" s="207">
        <v>0.05</v>
      </c>
      <c r="D33" s="207">
        <v>0.05</v>
      </c>
      <c r="E33" s="207">
        <v>0.05</v>
      </c>
      <c r="F33" s="207">
        <v>0.05</v>
      </c>
      <c r="G33" s="207">
        <v>0.05</v>
      </c>
      <c r="H33" s="208"/>
    </row>
    <row r="34" spans="1:8" ht="12" hidden="1" customHeight="1">
      <c r="A34" s="210"/>
      <c r="B34" s="211"/>
      <c r="C34" s="212"/>
      <c r="D34" s="212"/>
      <c r="E34" s="212"/>
      <c r="F34" s="212"/>
      <c r="G34" s="212"/>
      <c r="H34" s="213"/>
    </row>
    <row r="35" spans="1:8" ht="12">
      <c r="A35" s="65" t="s">
        <v>457</v>
      </c>
      <c r="B35" s="214"/>
      <c r="C35" s="214"/>
      <c r="D35" s="214"/>
      <c r="E35" s="214"/>
      <c r="F35" s="214"/>
      <c r="G35" s="214"/>
      <c r="H35" s="75" t="str">
        <f>"Annual rate per employee"</f>
        <v>Annual rate per employee</v>
      </c>
    </row>
    <row r="36" spans="1:8" ht="12" customHeight="1">
      <c r="A36" s="210" t="s">
        <v>458</v>
      </c>
      <c r="B36" s="211">
        <v>6825</v>
      </c>
      <c r="C36" s="212">
        <v>7166.25</v>
      </c>
      <c r="D36" s="212">
        <v>7524.5625</v>
      </c>
      <c r="E36" s="212">
        <v>7900.7906249999996</v>
      </c>
      <c r="F36" s="212">
        <v>8295.8301562500001</v>
      </c>
      <c r="G36" s="212">
        <v>8710.6216640625007</v>
      </c>
      <c r="H36" s="213"/>
    </row>
    <row r="37" spans="1:8" ht="12" customHeight="1">
      <c r="A37" s="210" t="s">
        <v>459</v>
      </c>
      <c r="B37" s="211">
        <v>4114.0259999999998</v>
      </c>
      <c r="C37" s="212">
        <v>4319.7272999999996</v>
      </c>
      <c r="D37" s="212">
        <v>4535.7136650000002</v>
      </c>
      <c r="E37" s="212">
        <v>4762.4993482500004</v>
      </c>
      <c r="F37" s="212">
        <v>5000.6243156624996</v>
      </c>
      <c r="G37" s="212">
        <v>5250.65553144563</v>
      </c>
      <c r="H37" s="213"/>
    </row>
    <row r="38" spans="1:8" s="83" customFormat="1" ht="12" hidden="1" customHeight="1">
      <c r="A38" s="215"/>
      <c r="B38" s="216"/>
      <c r="C38" s="217"/>
      <c r="D38" s="217"/>
      <c r="E38" s="217"/>
      <c r="F38" s="217"/>
      <c r="G38" s="217"/>
      <c r="H38" s="218"/>
    </row>
    <row r="39" spans="1:8" hidden="1">
      <c r="A39" s="77"/>
      <c r="B39" s="214"/>
      <c r="C39" s="214"/>
      <c r="D39" s="214"/>
      <c r="E39" s="214"/>
      <c r="F39" s="214"/>
      <c r="G39" s="214"/>
      <c r="H39" s="213"/>
    </row>
    <row r="40" spans="1:8">
      <c r="A40" s="77" t="s">
        <v>460</v>
      </c>
      <c r="B40" s="211"/>
      <c r="C40" s="211"/>
      <c r="D40" s="211"/>
      <c r="E40" s="211"/>
      <c r="F40" s="211"/>
      <c r="G40" s="211">
        <v>0</v>
      </c>
      <c r="H40" s="75" t="s">
        <v>461</v>
      </c>
    </row>
    <row r="41" spans="1:8" hidden="1">
      <c r="A41" s="77" t="s">
        <v>462</v>
      </c>
      <c r="B41" s="219"/>
      <c r="C41" s="219"/>
      <c r="D41" s="219"/>
      <c r="E41" s="219"/>
      <c r="F41" s="219"/>
      <c r="G41" s="219"/>
      <c r="H41" s="213"/>
    </row>
    <row r="42" spans="1:8" hidden="1">
      <c r="A42" s="77" t="s">
        <v>463</v>
      </c>
      <c r="B42" s="214"/>
      <c r="C42" s="214"/>
      <c r="D42" s="214"/>
      <c r="E42" s="214"/>
      <c r="F42" s="214"/>
      <c r="G42" s="214"/>
      <c r="H42" s="213"/>
    </row>
    <row r="43" spans="1:8">
      <c r="A43" s="77" t="s">
        <v>464</v>
      </c>
      <c r="B43" s="219">
        <v>0.03</v>
      </c>
      <c r="C43" s="219">
        <v>2.9999999999999997E-4</v>
      </c>
      <c r="D43" s="219">
        <v>0.03</v>
      </c>
      <c r="E43" s="219">
        <v>0.03</v>
      </c>
      <c r="F43" s="219">
        <v>0.03</v>
      </c>
      <c r="G43" s="219">
        <v>0.03</v>
      </c>
      <c r="H43" s="75" t="s">
        <v>448</v>
      </c>
    </row>
    <row r="44" spans="1:8">
      <c r="A44" s="77" t="s">
        <v>465</v>
      </c>
      <c r="B44" s="214">
        <v>33400</v>
      </c>
      <c r="C44" s="214">
        <v>36600</v>
      </c>
      <c r="D44" s="214">
        <v>36600</v>
      </c>
      <c r="E44" s="214">
        <v>36600</v>
      </c>
      <c r="F44" s="214">
        <v>36600</v>
      </c>
      <c r="G44" s="214">
        <v>36600</v>
      </c>
      <c r="H44" s="213"/>
    </row>
    <row r="45" spans="1:8">
      <c r="A45" s="77" t="s">
        <v>466</v>
      </c>
      <c r="B45" s="220">
        <v>5.0000000000000001E-4</v>
      </c>
      <c r="C45" s="220">
        <v>5.0000000000000001E-4</v>
      </c>
      <c r="D45" s="220">
        <v>5.0000000000000001E-4</v>
      </c>
      <c r="E45" s="220">
        <v>5.0000000000000001E-4</v>
      </c>
      <c r="F45" s="220">
        <v>5.0000000000000001E-4</v>
      </c>
      <c r="G45" s="220">
        <v>5.0000000000000001E-4</v>
      </c>
      <c r="H45" s="75" t="s">
        <v>448</v>
      </c>
    </row>
    <row r="46" spans="1:8">
      <c r="A46" s="77" t="s">
        <v>467</v>
      </c>
      <c r="B46" s="221">
        <v>5.8999999999999999E-3</v>
      </c>
      <c r="C46" s="221">
        <v>5.8999999999999999E-3</v>
      </c>
      <c r="D46" s="221">
        <v>5.8999999999999999E-3</v>
      </c>
      <c r="E46" s="221">
        <v>5.8999999999999999E-3</v>
      </c>
      <c r="F46" s="221">
        <v>5.8999999999999999E-3</v>
      </c>
      <c r="G46" s="221">
        <v>5.8999999999999999E-3</v>
      </c>
      <c r="H46" s="75" t="s">
        <v>448</v>
      </c>
    </row>
    <row r="47" spans="1:8" ht="11.4" customHeight="1">
      <c r="A47" s="76" t="s">
        <v>468</v>
      </c>
      <c r="B47" s="222">
        <v>36000</v>
      </c>
      <c r="C47" s="222">
        <v>36000</v>
      </c>
      <c r="D47" s="222">
        <v>36000</v>
      </c>
      <c r="E47" s="222">
        <v>36000</v>
      </c>
      <c r="F47" s="222">
        <v>36000</v>
      </c>
      <c r="G47" s="222">
        <v>36000</v>
      </c>
      <c r="H47" s="223"/>
    </row>
  </sheetData>
  <mergeCells count="1">
    <mergeCell ref="H5:H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7" ma:contentTypeDescription="Create a new document." ma:contentTypeScope="" ma:versionID="3707ba82dc8836c99ef3dc39f7d0a4f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33e7ca2d096fff53e150e1599dabc154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<?xml version="1.0" encoding="utf-8"?>
<solutionPackageMetadata xmlns="http://venasolutions.com/VenaTemplate/SolutionPackageMetadata/V1">
  <lastSaved>2021-06-22T20:45:21.2376483-07:00</lastSaved>
</solutionPackageMetadata>
</file>

<file path=customXml/item11.xml><?xml version="1.0" encoding="utf-8"?>
<venadatastore xmlns="http://venasolutions.com/VenaSPMAddin/ServerSideBlobV1">{"Version":1,"Mappings":{"_vena_CashFlowS1_CashFlowB1_C_3_720177941083193353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3","MemberIdStr":"720177941083193353","DimensionId":3,"MemberId":720177941083193353,"Inc":""},"_vena_CashFlowS1_CashFlow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FV","MemberIdStr":"56493ffece784c5db4cd0fd3b40a250d","DimensionId":-1,"MemberId":-1,"Inc":""},"_vena_CashFlowS1_CashFlow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1,"DimensionIdStr":"5","MemberIdStr":"720177941133525044","DimensionId":5,"MemberId":720177941133525044,"Inc":""},"_vena_CashFlowS1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2","MemberIdStr":"720177941070610468","DimensionId":2,"MemberId":720177941070610468,"Inc":""},"_vena_CashFlowS1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6","MemberIdStr":"720177941255159882","DimensionId":6,"MemberId":720177941255159882,"Inc":""},"_vena_CashFlowS1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7","MemberIdStr":"720177941267742840","DimensionId":7,"MemberId":720177941267742840,"Inc":""},"_vena_CashFlowS1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8","MemberIdStr":"720177941305491498","DimensionId":8,"MemberId":720177941305491498,"Inc":""},"_vena_CashFlow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FV","MemberIdStr":"e1c3a244dc3d4f149ecdf7d748811086","DimensionId":-1,"MemberId":-1,"Inc":""},"_vena_CashFlowS2_CashFlowB2_C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"},"_vena_CashFlowS2_CashFlowB2_C_3_720177941083193402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1"},"_vena_CashFlowS2_CashFlowB2_C_3_720177941083193402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2"},"_vena_CashFlowS2_CashFlowB2_C_3_720177941083193402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3"},"_vena_CashFlowS2_CashFlowB2_C_3_720177941083193402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4"},"_vena_CashFlowS2_CashFlowB2_C_3_720177941083193402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5"},"_vena_CashFlowS2_CashFlow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"},"_vena_CashFlowS2_CashFlow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"},"_vena_CashFlowS2_CashFlowB2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10"},"_vena_CashFlowS2_CashFlowB2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11"},"_vena_CashFlowS2_CashFlowB2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12"},"_vena_CashFlowS2_CashFlowB2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13"},"_vena_CashFlowS2_CashFlowB2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14"},"_vena_CashFlowS2_CashFlowB2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15"},"_vena_CashFlowS2_CashFlowB2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16"},"_vena_CashFlowS2_CashFlowB2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17"},"_vena_CashFlowS2_CashFlowB2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18"},"_vena_CashFlowS2_CashFlowB2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19"},"_vena_CashFlowS2_CashFlow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"},"_vena_CashFlowS2_CashFlowB2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20"},"_vena_CashFlowS2_CashFlowB2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21"},"_vena_CashFlowS2_CashFlowB2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22"},"_vena_CashFlowS2_CashFlowB2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23"},"_vena_CashFlowS2_CashFlowB2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24"},"_vena_CashFlowS2_CashFlowB2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25"},"_vena_CashFlowS2_CashFlowB2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26"},"_vena_CashFlowS2_CashFlowB2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27"},"_vena_CashFlowS2_CashFlowB2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28"},"_vena_CashFlowS2_CashFlowB2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29"},"_vena_CashFlowS2_CashFlow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"},"_vena_CashFlowS2_CashFlowB2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30"},"_vena_CashFlowS2_CashFlowB2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31"},"_vena_CashFlowS2_CashFlowB2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32"},"_vena_CashFlowS2_CashFlowB2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33"},"_vena_CashFlowS2_CashFlowB2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34"},"_vena_CashFlowS2_CashFlowB2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35"},"_vena_CashFlowS2_CashFlowB2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36"},"_vena_CashFlowS2_CashFlowB2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37"},"_vena_CashFlowS2_CashFlowB2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38"},"_vena_CashFlowS2_CashFlowB2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39"},"_vena_CashFlowS2_CashFlow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"},"_vena_CashFlowS2_CashFlowB2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40"},"_vena_CashFlowS2_CashFlowB2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41"},"_vena_CashFlowS2_CashFlowB2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42"},"_vena_CashFlowS2_CashFlowB2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43"},"_vena_CashFlowS2_CashFlowB2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44"},"_vena_CashFlowS2_CashFlowB2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45"},"_vena_CashFlowS2_CashFlowB2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46"},"_vena_CashFlowS2_CashFlowB2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47"},"_vena_CashFlowS2_CashFlowB2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48"},"_vena_CashFlowS2_CashFlowB2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49"},"_vena_CashFlowS2_CashFlow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"},"_vena_CashFlowS2_CashFlowB2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50"},"_vena_CashFlowS2_CashFlowB2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51"},"_vena_CashFlowS2_CashFlowB2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52"},"_vena_CashFlowS2_CashFlowB2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53"},"_vena_CashFlowS2_CashFlowB2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54"},"_vena_CashFlowS2_CashFlowB2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55"},"_vena_CashFlowS2_CashFlowB2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56"},"_vena_CashFlowS2_CashFlowB2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57"},"_vena_CashFlowS2_CashFlowB2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58"},"_vena_CashFlowS2_CashFlowB2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59"},"_vena_CashFlowS2_CashFlowB2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"},"_vena_CashFlowS2_CashFlowB2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60"},"_vena_CashFlowS2_CashFlowB2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61"},"_vena_CashFlowS2_CashFlowB2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62"},"_vena_CashFlowS2_CashFlowB2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63"},"_vena_CashFlowS2_CashFlowB2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64"},"_vena_CashFlowS2_CashFlowB2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65"},"_vena_CashFlowS2_CashFlowB2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66"},"_vena_CashFlowS2_CashFlowB2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67"},"_vena_CashFlowS2_CashFlowB2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68"},"_vena_CashFlowS2_CashFlowB2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69"},"_vena_CashFlowS2_CashFlowB2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"},"_vena_CashFlowS2_CashFlowB2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70"},"_vena_CashFlowS2_CashFlowB2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71"},"_vena_CashFlowS2_CashFlowB2_C_8_720177941305491604_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72"},"_vena_CashFlowS2_CashFlowB2_C_8_720177941305491604_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73"},"_vena_CashFlowS2_CashFlowB2_C_8_720177941305491604_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74"},"_vena_CashFlowS2_CashFlowB2_C_8_720177941305491604_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75"},"_vena_CashFlowS2_CashFlowB2_C_8_720177941305491604_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76"},"_vena_CashFlowS2_CashFlowB2_C_8_720177941305491604_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77"},"_vena_CashFlowS2_CashFlowB2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8"},"_vena_CashFlowS2_CashFlowB2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9"},"_vena_CashFlowS2_CashFlow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"},"_vena_CashFlowS2_CashFlow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"},"_vena_CashFlowS2_CashFlow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10"},"_vena_CashFlowS2_CashFlow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11"},"_vena_CashFlowS2_CashFlow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12"},"_vena_CashFlowS2_CashFlow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13"},"_vena_CashFlowS2_CashFlow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14"},"_vena_CashFlowS2_CashFlow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15"},"_vena_CashFlowS2_CashFlow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16"},"_vena_CashFlowS2_CashFlow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17"},"_vena_CashFlowS2_CashFlow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18"},"_vena_CashFlowS2_CashFlow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19"},"_vena_CashFlowS2_CashFlow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"},"_vena_CashFlowS2_CashFlow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20"},"_vena_CashFlowS2_CashFlow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21"},"_vena_CashFlowS2_CashFlow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22"},"_vena_CashFlowS2_CashFlow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23"},"_vena_CashFlowS2_CashFlow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24"},"_vena_CashFlowS2_CashFlow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25"},"_vena_CashFlowS2_CashFlowB2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26"},"_vena_CashFlowS2_CashFlowB2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27"},"_vena_CashFlowS2_CashFlowB2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28"},"_vena_CashFlowS2_CashFlowB2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29"},"_vena_CashFlowS2_CashFlow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"},"_vena_CashFlowS2_CashFlowB2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30"},"_vena_CashFlowS2_CashFlowB2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31"},"_vena_CashFlowS2_CashFlowB2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32"},"_vena_CashFlowS2_CashFlowB2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33"},"_vena_CashFlowS2_CashFlowB2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34"},"_vena_CashFlowS2_CashFlowB2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35"},"_vena_CashFlowS2_CashFlowB2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36"},"_vena_CashFlowS2_CashFlowB2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37"},"_vena_CashFlowS2_CashFlowB2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38"},"_vena_CashFlowS2_CashFlowB2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39"},"_vena_CashFlowS2_CashFlow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"},"_vena_CashFlowS2_CashFlowB2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40"},"_vena_CashFlowS2_CashFlowB2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41"},"_vena_CashFlowS2_CashFlowB2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42"},"_vena_CashFlowS2_CashFlowB2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43"},"_vena_CashFlowS2_CashFlowB2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44"},"_vena_CashFlowS2_CashFlowB2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45"},"_vena_CashFlowS2_CashFlowB2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46"},"_vena_CashFlowS2_CashFlowB2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47"},"_vena_CashFlowS2_CashFlowB2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48"},"_vena_CashFlowS2_CashFlowB2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49"},"_vena_CashFlowS2_CashFlow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"},"_vena_CashFlowS2_CashFlowB2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50"},"_vena_CashFlowS2_CashFlowB2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51"},"_vena_CashFlowS2_CashFlowB2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52"},"_vena_CashFlowS2_CashFlowB2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53"},"_vena_CashFlowS2_CashFlowB2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54"},"_vena_CashFlowS2_CashFlowB2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55"},"_vena_CashFlowS2_CashFlowB2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56"},"_vena_CashFlowS2_CashFlowB2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57"},"_vena_CashFlowS2_CashFlowB2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58"},"_vena_CashFlowS2_CashFlowB2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59"},"_vena_CashFlowS2_CashFlow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"},"_vena_CashFlowS2_CashFlowB2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60"},"_vena_CashFlowS2_CashFlowB2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61"},"_vena_CashFlowS2_CashFlowB2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62"},"_vena_CashFlowS2_CashFlowB2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63"},"_vena_CashFlowS2_CashFlowB2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64"},"_vena_CashFlowS2_CashFlowB2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65"},"_vena_CashFlowS2_CashFlowB2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66"},"_vena_CashFlowS2_CashFlowB2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67"},"_vena_CashFlowS2_CashFlowB2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68"},"_vena_CashFlowS2_CashFlowB2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69"},"_vena_CashFlowS2_CashFlow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"},"_vena_CashFlowS2_CashFlowB2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70"},"_vena_CashFlowS2_CashFlowB2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71"},"_vena_CashFlowS2_CashFlowB2_C_FV_56493ffece784c5db4cd0fd3b40a250d_72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72"},"_vena_CashFlowS2_CashFlowB2_C_FV_56493ffece784c5db4cd0fd3b40a250d_73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73"},"_vena_CashFlowS2_CashFlowB2_C_FV_56493ffece784c5db4cd0fd3b40a250d_74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74"},"_vena_CashFlowS2_CashFlowB2_C_FV_56493ffece784c5db4cd0fd3b40a250d_75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75"},"_vena_CashFlowS2_CashFlowB2_C_FV_56493ffece784c5db4cd0fd3b40a250d_76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76"},"_vena_CashFlowS2_CashFlowB2_C_FV_56493ffece784c5db4cd0fd3b40a250d_77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77"},"_vena_CashFlowS2_CashFlow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8"},"_vena_CashFlowS2_CashFlow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9"},"_vena_CashFlowS2_CashFlow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"},"_vena_CashFlowS2_CashFlow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"},"_vena_CashFlowS2_CashFlowB2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10"},"_vena_CashFlowS2_CashFlowB2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11"},"_vena_CashFlowS2_CashFlowB2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12"},"_vena_CashFlowS2_CashFlowB2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13"},"_vena_CashFlowS2_CashFlowB2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14"},"_vena_CashFlowS2_CashFlowB2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15"},"_vena_CashFlowS2_CashFlowB2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16"},"_vena_CashFlowS2_CashFlowB2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17"},"_vena_CashFlowS2_CashFlowB2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18"},"_vena_CashFlowS2_CashFlowB2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19"},"_vena_CashFlowS2_CashFlow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"},"_vena_CashFlowS2_CashFlowB2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20"},"_vena_CashFlowS2_CashFlowB2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21"},"_vena_CashFlowS2_CashFlowB2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22"},"_vena_CashFlowS2_CashFlowB2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23"},"_vena_CashFlowS2_CashFlowB2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24"},"_vena_CashFlowS2_CashFlowB2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25"},"_vena_CashFlowS2_CashFlowB2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26"},"_vena_CashFlowS2_CashFlowB2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27"},"_vena_CashFlowS2_CashFlowB2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28"},"_vena_CashFlowS2_CashFlowB2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29"},"_vena_CashFlowS2_CashFlowB2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"},"_vena_CashFlowS2_CashFlowB2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30"},"_vena_CashFlowS2_CashFlowB2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31"},"_vena_CashFlowS2_CashFlowB2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32"},"_vena_CashFlowS2_CashFlowB2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33"},"_vena_CashFlowS2_CashFlowB2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34"},"_vena_CashFlowS2_CashFlowB2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35"},"_vena_CashFlowS2_CashFlowB2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36"},"_vena_CashFlowS2_CashFlowB2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37"},"_vena_CashFlowS2_CashFlowB2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38"},"_vena_CashFlowS2_CashFlowB2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39"},"_vena_CashFlowS2_CashFlowB2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"},"_vena_CashFlowS2_CashFlowB2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40"},"_vena_CashFlowS2_CashFlowB2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41"},"_vena_CashFlowS2_CashFlowB2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42"},"_vena_CashFlowS2_CashFlowB2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43"},"_vena_CashFlowS2_CashFlowB2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44"},"_vena_CashFlowS2_CashFlowB2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45"},"_vena_CashFlowS2_CashFlowB2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46"},"_vena_CashFlowS2_CashFlowB2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47"},"_vena_CashFlowS2_CashFlowB2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48"},"_vena_CashFlowS2_CashFlowB2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49"},"_vena_CashFlowS2_CashFlowB2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"},"_vena_CashFlowS2_CashFlowB2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50"},"_vena_CashFlowS2_CashFlowB2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51"},"_vena_CashFlowS2_CashFlowB2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52"},"_vena_CashFlowS2_CashFlowB2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53"},"_vena_CashFlowS2_CashFlowB2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54"},"_vena_CashFlowS2_CashFlowB2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55"},"_vena_CashFlowS2_CashFlowB2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56"},"_vena_CashFlowS2_CashFlowB2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57"},"_vena_CashFlowS2_CashFlowB2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58"},"_vena_CashFlowS2_CashFlowB2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59"},"_vena_CashFlowS2_CashFlowB2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"},"_vena_CashFlowS2_CashFlowB2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60"},"_vena_CashFlowS2_CashFlowB2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61"},"_vena_CashFlowS2_CashFlowB2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62"},"_vena_CashFlowS2_CashFlowB2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63"},"_vena_CashFlowS2_CashFlowB2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64"},"_vena_CashFlowS2_CashFlowB2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65"},"_vena_CashFlowS2_CashFlowB2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66"},"_vena_CashFlowS2_CashFlowB2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67"},"_vena_CashFlowS2_CashFlowB2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68"},"_vena_CashFlowS2_CashFlowB2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69"},"_vena_CashFlowS2_CashFlowB2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"},"_vena_CashFlowS2_CashFlowB2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70"},"_vena_CashFlowS2_CashFlowB2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71"},"_vena_CashFlowS2_CashFlowB2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8"},"_vena_CashFlowS2_CashFlowB2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9"},"_vena_CashFlowS2_CashFlow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"},"_vena_CashFlowS2_CashFlow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"},"_vena_CashFlowS2_CashFlow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10"},"_vena_CashFlowS2_CashFlow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11"},"_vena_CashFlowS2_CashFlow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12"},"_vena_CashFlowS2_CashFlow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13"},"_vena_CashFlowS2_CashFlow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14"},"_vena_CashFlowS2_CashFlow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15"},"_vena_CashFlowS2_CashFlow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16"},"_vena_CashFlowS2_CashFlow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17"},"_vena_CashFlowS2_CashFlow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18"},"_vena_CashFlowS2_CashFlow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19"},"_vena_CashFlowS2_CashFlow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"},"_vena_CashFlowS2_CashFlow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20"},"_vena_CashFlowS2_CashFlow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21"},"_vena_CashFlowS2_CashFlow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22"},"_vena_CashFlowS2_CashFlow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23"},"_vena_CashFlowS2_CashFlowB2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24"},"_vena_CashFlowS2_CashFlowB2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25"},"_vena_CashFlowS2_CashFlowB2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26"},"_vena_CashFlowS2_CashFlowB2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27"},"_vena_CashFlowS2_CashFlowB2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28"},"_vena_CashFlowS2_CashFlowB2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29"},"_vena_CashFlowS2_CashFlow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"},"_vena_CashFlowS2_CashFlowB2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30"},"_vena_CashFlowS2_CashFlowB2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31"},"_vena_CashFlowS2_CashFlowB2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32"},"_vena_CashFlowS2_CashFlowB2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33"},"_vena_CashFlowS2_CashFlowB2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34"},"_vena_CashFlowS2_CashFlowB2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35"},"_vena_CashFlowS2_CashFlowB2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36"},"_vena_CashFlowS2_CashFlowB2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37"},"_vena_CashFlowS2_CashFlowB2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38"},"_vena_CashFlowS2_CashFlowB2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39"},"_vena_CashFlowS2_CashFlow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"},"_vena_CashFlowS2_CashFlowB2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40"},"_vena_CashFlowS2_CashFlowB2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41"},"_vena_CashFlowS2_CashFlowB2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42"},"_vena_CashFlowS2_CashFlowB2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43"},"_vena_CashFlowS2_CashFlowB2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44"},"_vena_CashFlowS2_CashFlowB2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45"},"_vena_CashFlowS2_CashFlowB2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46"},"_vena_CashFlowS2_CashFlowB2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47"},"_vena_CashFlowS2_CashFlowB2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48"},"_vena_CashFlowS2_CashFlowB2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49"},"_vena_CashFlowS2_CashFlow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"},"_vena_CashFlowS2_CashFlowB2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50"},"_vena_CashFlowS2_CashFlowB2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51"},"_vena_CashFlowS2_CashFlowB2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52"},"_vena_CashFlowS2_CashFlowB2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53"},"_vena_CashFlowS2_CashFlowB2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54"},"_vena_CashFlowS2_CashFlowB2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55"},"_vena_CashFlowS2_CashFlowB2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56"},"_vena_CashFlowS2_CashFlowB2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57"},"_vena_CashFlowS2_CashFlowB2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58"},"_vena_CashFlowS2_CashFlowB2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59"},"_vena_CashFlowS2_CashFlow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"},"_vena_CashFlowS2_CashFlowB2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60"},"_vena_CashFlowS2_CashFlowB2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61"},"_vena_CashFlowS2_CashFlowB2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62"},"_vena_CashFlowS2_CashFlowB2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63"},"_vena_CashFlowS2_CashFlowB2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64"},"_vena_CashFlowS2_CashFlowB2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65"},"_vena_CashFlowS2_CashFlowB2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66"},"_vena_CashFlowS2_CashFlowB2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67"},"_vena_CashFlowS2_CashFlowB2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68"},"_vena_CashFlowS2_CashFlowB2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69"},"_vena_CashFlowS2_CashFlow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"},"_vena_CashFlowS2_CashFlowB2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70"},"_vena_CashFlowS2_CashFlowB2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71"},"_vena_CashFlowS2_CashFlowB2_C_FV_e1c3a244dc3d4f149ecdf7d748811086_72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72"},"_vena_CashFlowS2_CashFlowB2_C_FV_e1c3a244dc3d4f149ecdf7d748811086_73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73"},"_vena_CashFlowS2_CashFlowB2_C_FV_e1c3a244dc3d4f149ecdf7d748811086_74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74"},"_vena_CashFlowS2_CashFlowB2_C_FV_e1c3a244dc3d4f149ecdf7d748811086_75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75"},"_vena_CashFlowS2_CashFlowB2_C_FV_e1c3a244dc3d4f149ecdf7d748811086_76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76"},"_vena_CashFlowS2_CashFlowB2_C_FV_e1c3a244dc3d4f149ecdf7d748811086_77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77"},"_vena_CashFlowS2_CashFlow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8"},"_vena_CashFlowS2_CashFlow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9"},"_vena_CashFlowS2_CashFlow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721231448376606720","DimensionId":5,"MemberId":721231448376606720,"Inc":""},"_vena_CashFlowS2_CashFlow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721231448380801024","DimensionId":5,"MemberId":721231448380801024,"Inc":""},"_vena_CashFlowS2_CashFlow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721231448384995329","DimensionId":5,"MemberId":721231448384995329,"Inc":""},"_vena_CashFlowS2_CashFlow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721231448384995331","DimensionId":5,"MemberId":721231448384995331,"Inc":""},"_vena_CashFlowS2_CashFlow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721231448384995333","DimensionId":5,"MemberId":721231448384995333,"Inc":""},"_vena_CashFlowS2_CashFlow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721231448389189633","DimensionId":5,"MemberId":721231448389189633,"Inc":""},"_vena_CashFlowS2_CashFlow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721231448389189635","DimensionId":5,"MemberId":721231448389189635,"Inc":""},"_vena_CashFlowS2_CashFlow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721231448393383937","DimensionId":5,"MemberId":721231448393383937,"Inc":""},"_vena_CashFlowS2_CashFlow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721231448393383939","DimensionId":5,"MemberId":721231448393383939,"Inc":""},"_vena_CashFlowS2_CashFlow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721231448393383941","DimensionId":5,"MemberId":721231448393383941,"Inc":""},"_vena_CashFlowS2_CashFlow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721231448397578241","DimensionId":5,"MemberId":721231448397578241,"Inc":""},"_vena_CashFlowS2_CashFlow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721231448397578243","DimensionId":5,"MemberId":721231448397578243,"Inc":""},"_vena_CashFlowS2_CashFlow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721231448401772545","DimensionId":5,"MemberId":721231448401772545,"Inc":""},"_vena_CashFlowS2_CashFlow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721231448401772547","DimensionId":5,"MemberId":721231448401772547,"Inc":""},"_vena_CashFlowS2_CashFlow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721231448401772549","DimensionId":5,"MemberId":721231448401772549,"Inc":""},"_vena_CashFlowS2_CashFlow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721231448405966849","DimensionId":5,"MemberId":721231448405966849,"Inc":""},"_vena_CashFlowS2_CashFlow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721231448405966851","DimensionId":5,"MemberId":721231448405966851,"Inc":""},"_vena_CashFlowS2_CashFlow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721231448410161153","DimensionId":5,"MemberId":721231448410161153,"Inc":""},"_vena_CashFlowS2_CashFlow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721231448410161155","DimensionId":5,"MemberId":721231448410161155,"Inc":""},"_vena_CashFlowS2_CashFlow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721231448410161157","DimensionId":5,"MemberId":721231448410161157,"Inc":""},"_vena_CashFlowS2_CashFlow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721231448414355457","DimensionId":5,"MemberId":721231448414355457,"Inc":""},"_vena_CashFlowS2_CashFlow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721231448414355459","DimensionId":5,"MemberId":721231448414355459,"Inc":""},"_vena_CashFlowS2_CashFlow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721231448414355461","DimensionId":5,"MemberId":721231448414355461,"Inc":""},"_vena_CashFlowS2_CashFlow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721231448418549761","DimensionId":5,"MemberId":721231448418549761,"Inc":""},"_vena_CashFlowS2_CashFlow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721231448418549763","DimensionId":5,"MemberId":721231448418549763,"Inc":""},"_vena_CashFlowS2_CashFlow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721231448422744065","DimensionId":5,"MemberId":721231448422744065,"Inc":""},"_vena_CashFlowS2_CashFlow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721231448422744067","DimensionId":5,"MemberId":721231448422744067,"Inc":""},"_vena_CashFlowS2_CashFlow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721231448422744069","DimensionId":5,"MemberId":721231448422744069,"Inc":""},"_vena_CashFlowS2_CashFlow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721231448426938369","DimensionId":5,"MemberId":721231448426938369,"Inc":""},"_vena_CashFlowS2_CashFlow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721231448426938371","DimensionId":5,"MemberId":721231448426938371,"Inc":""},"_vena_CashFlowS2_CashFlow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721231448431132673","DimensionId":5,"MemberId":721231448431132673,"Inc":""},"_vena_CashFlowS2_CashFlow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721231448431132675","DimensionId":5,"MemberId":721231448431132675,"Inc":""},"_vena_CashFlowS2_CashFlow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721231448431132677","DimensionId":5,"MemberId":721231448431132677,"Inc":""},"_vena_CashFlowS2_CashFlow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721231448435326977","DimensionId":5,"MemberId":721231448435326977,"Inc":""},"_vena_CashFlowS2_CashFlow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721231448435326979","DimensionId":5,"MemberId":721231448435326979,"Inc":""},"_vena_CashFlowS2_CashFlow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721231448439521281","DimensionId":5,"MemberId":721231448439521281,"Inc":""},"_vena_CashFlowS2_CashFlow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721231448439521283","DimensionId":5,"MemberId":721231448439521283,"Inc":""},"_vena_CashFlowS2_CashFlow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721231448439521285","DimensionId":5,"MemberId":721231448439521285,"Inc":""},"_vena_CashFlowS2_CashFlow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721231448443715585","DimensionId":5,"MemberId":721231448443715585,"Inc":""},"_vena_CashFlowS2_CashFlow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721231448443715587","DimensionId":5,"MemberId":721231448443715587,"Inc":""},"_vena_CashFlowS2_CashFlow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721231448443715589","DimensionId":5,"MemberId":721231448443715589,"Inc":""},"_vena_CashFlowS2_CashFlow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721231448447909889","DimensionId":5,"MemberId":721231448447909889,"Inc":""},"_vena_CashFlowS2_CashFlow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721231448447909891","DimensionId":5,"MemberId":721231448447909891,"Inc":""},"_vena_CashFlowS2_CashFlow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721231448452104193","DimensionId":5,"MemberId":721231448452104193,"Inc":""},"_vena_CashFlowS2_CashFlow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721231448452104195","DimensionId":5,"MemberId":721231448452104195,"Inc":""},"_vena_CashFlowS2_CashFlow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721231448452104197","DimensionId":5,"MemberId":721231448452104197,"Inc":""},"_vena_CashFlowS2_CashFlow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721231448456298497","DimensionId":5,"MemberId":721231448456298497,"Inc":""},"_vena_CashFlowS2_CashFlow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721231448456298499","DimensionId":5,"MemberId":721231448456298499,"Inc":""},"_vena_CashFlowS2_CashFlow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721231448460492801","DimensionId":5,"MemberId":721231448460492801,"Inc":""},"_vena_CashFlowS2_CashFlow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721231448460492803","DimensionId":5,"MemberId":721231448460492803,"Inc":""},"_vena_CashFlowS2_CashFlow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721231448460492805","DimensionId":5,"MemberId":721231448460492805,"Inc":""},"_vena_CashFlowS2_CashFlow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721231448464687105","DimensionId":5,"MemberId":721231448464687105,"Inc":""},"_vena_CashFlowS2_CashFlow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721231448464687107","DimensionId":5,"MemberId":721231448464687107,"Inc":""},"_vena_CashFlowS2_CashFlow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721231448468881409","DimensionId":5,"MemberId":721231448468881409,"Inc":""},"_vena_CashFlowS2_CashFlow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721231448468881411","DimensionId":5,"MemberId":721231448468881411,"Inc":""},"_vena_CashFlowS2_CashFlow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721231448468881413","DimensionId":5,"MemberId":721231448468881413,"Inc":""},"_vena_CashFlowS2_CashFlow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721231448473075713","DimensionId":5,"MemberId":721231448473075713,"Inc":""},"_vena_CashFlowS2_CashFlow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721231448477270016","DimensionId":5,"MemberId":721231448477270016,"Inc":""},"_vena_CashFlowS2_CashFlow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721231448481464321","DimensionId":5,"MemberId":721231448481464321,"Inc":""},"_vena_CashFlowS2_CashFlow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721231448481464323","DimensionId":5,"MemberId":721231448481464323,"Inc":""},"_vena_CashFlowS2_CashFlow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721231448481464325","DimensionId":5,"MemberId":721231448481464325,"Inc":""},"_vena_CashFlowS2_CashFlow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721231448485658625","DimensionId":5,"MemberId":721231448485658625,"Inc":""},"_vena_CashFlowS2_CashFlow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721231448485658627","DimensionId":5,"MemberId":721231448485658627,"Inc":""},"_vena_CashFlowS2_CashFlow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721231448489852929","DimensionId":5,"MemberId":721231448489852929,"Inc":""},"_vena_CashFlowS2_CashFlow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721231448489852931","DimensionId":5,"MemberId":721231448489852931,"Inc":""},"_vena_CashFlowS2_CashFlow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721231448489852933","DimensionId":5,"MemberId":721231448489852933,"Inc":""},"_vena_CashFlowS2_CashFlow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721231448494047233","DimensionId":5,"MemberId":721231448494047233,"Inc":""},"_vena_CashFlowS2_CashFlow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721231448494047235","DimensionId":5,"MemberId":721231448494047235,"Inc":""},"_vena_CashFlowS2_CashFlow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721231448498241536","DimensionId":5,"MemberId":721231448498241536,"Inc":""},"_vena_CashFlowS2_CashFlow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721231448502435841","DimensionId":5,"MemberId":721231448502435841,"Inc":""},"_vena_CashFlowS2_CashFlow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721231448502435843","DimensionId":5,"MemberId":721231448502435843,"Inc":""},"_vena_CashFlowS2_CashFlow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721231448506630145","DimensionId":5,"MemberId":721231448506630145,"Inc":""},"_vena_CashFlowS2_CashFlow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721231448506630147","DimensionId":5,"MemberId":721231448506630147,"Inc":""},"_vena_CashFlowS2_CashFlow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721231448506630149","DimensionId":5,"MemberId":721231448506630149,"Inc":""},"_vena_CashFlowS2_CashFlow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721231448510824449","DimensionId":5,"MemberId":721231448510824449,"Inc":""},"_vena_CashFlowS2_CashFlow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721231448510824451","DimensionId":5,"MemberId":721231448510824451,"Inc":""},"_vena_CashFlowS2_CashFlow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721231448515018753","DimensionId":5,"MemberId":721231448515018753,"Inc":""},"_vena_CashFlowS2_CashFlow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721231448515018755","DimensionId":5,"MemberId":721231448515018755,"Inc":""},"_vena_CashFlowS2_CashFlow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721231448515018757","DimensionId":5,"MemberId":721231448515018757,"Inc":""},"_vena_CashFlowS2_CashFlow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721231448519213057","DimensionId":5,"MemberId":721231448519213057,"Inc":""},"_vena_CashFlowS2_CashFlow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721231448519213059","DimensionId":5,"MemberId":721231448519213059,"Inc":""},"_vena_CashFlowS2_CashFlow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721231448523407361","DimensionId":5,"MemberId":721231448523407361,"Inc":""},"_vena_CashFlowS2_CashFlow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721231448523407363","DimensionId":5,"MemberId":721231448523407363,"Inc":""},"_vena_CashFlowS2_CashFlow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721231448523407365","DimensionId":5,"MemberId":721231448523407365,"Inc":""},"_vena_CashFlowS2_CashFlow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721231448527601665","DimensionId":5,"MemberId":721231448527601665,"Inc":""},"_vena_CashFlowS2_CashFlow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721231448527601667","DimensionId":5,"MemberId":721231448527601667,"Inc":""},"_vena_CashFlowS2_CashFlow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721231448531795969","DimensionId":5,"MemberId":721231448531795969,"Inc":""},"_vena_CashFlowS2_CashFlow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721231448535990272","DimensionId":5,"MemberId":721231448535990272,"Inc":""},"_vena_CashFlowS2_CashFlow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721231448535990274","DimensionId":5,"MemberId":721231448535990274,"Inc":""},"_vena_CashFlowS2_CashFlow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721231448540184577","DimensionId":5,"MemberId":721231448540184577,"Inc":""},"_vena_CashFlowS2_CashFlow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721231448540184579","DimensionId":5,"MemberId":721231448540184579,"Inc":""},"_vena_CashFlowS2_CashFlow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721231448540184581","DimensionId":5,"MemberId":721231448540184581,"Inc":""},"_vena_CashFlowS2_CashFlow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721231448544378881","DimensionId":5,"MemberId":721231448544378881,"Inc":""},"_vena_CashFlowS2_CashFlow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721231448544378883","DimensionId":5,"MemberId":721231448544378883,"Inc":""},"_vena_CashFlowS2_CashFlow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721231448548573185","DimensionId":5,"MemberId":721231448548573185,"Inc":""},"_vena_CashFlowS2_CashFlow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721231448548573187","DimensionId":5,"MemberId":721231448548573187,"Inc":""},"_vena_CashFlowS2_CashFlow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721231448548573189","DimensionId":5,"MemberId":721231448548573189,"Inc":""},"_vena_CashFlowS2_CashFlow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721231448552767489","DimensionId":5,"MemberId":721231448552767489,"Inc":""},"_vena_CashFlowS2_CashFlow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721231448552767491","DimensionId":5,"MemberId":721231448552767491,"Inc":""},"_vena_CashFlowS2_CashFlow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721231448556961793","DimensionId":5,"MemberId":721231448556961793,"Inc":""},"_vena_CashFlowS2_CashFlow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721231448556961795","DimensionId":5,"MemberId":721231448556961795,"Inc":""},"_vena_CashFlowS2_CashFlow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721231448556961797","DimensionId":5,"MemberId":721231448556961797,"Inc":""},"_vena_CashFlowS2_CashFlow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721231448561156097","DimensionId":5,"MemberId":721231448561156097,"Inc":""},"_vena_CashFlowS2_CashFlow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721231448565350400","DimensionId":5,"MemberId":721231448565350400,"Inc":""},"_vena_CashFlowS2_CashFlow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721231448569544705","DimensionId":5,"MemberId":721231448569544705,"Inc":""},"_vena_CashFlowS2_CashFlow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721231448569544707","DimensionId":5,"MemberId":721231448569544707,"Inc":""},"_vena_CashFlowS2_CashFlow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721231448569544709","DimensionId":5,"MemberId":721231448569544709,"Inc":""},"_vena_CashFlowS2_CashFlow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721231448573739009","DimensionId":5,"MemberId":721231448573739009,"Inc":""},"_vena_CashFlowS2_CashFlow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721231448573739011","DimensionId":5,"MemberId":721231448573739011,"Inc":""},"_vena_CashFlowS2_CashFlow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721231448577933313","DimensionId":5,"MemberId":721231448577933313,"Inc":""},"_vena_CashFlowS2_CashFlow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721231448577933315","DimensionId":5,"MemberId":721231448577933315,"Inc":""},"_vena_CashFlowS2_CashFlow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721231448577933317","DimensionId":5,"MemberId":721231448577933317,"Inc":""},"_vena_CashFlowS2_CashFlow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721231448582127617","DimensionId":5,"MemberId":721231448582127617,"Inc":""},"_vena_CashFlowS2_CashFlow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721231448582127619","DimensionId":5,"MemberId":721231448582127619,"Inc":""},"_vena_CashFlowS2_CashFlow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721231448586321921","DimensionId":5,"MemberId":721231448586321921,"Inc":""},"_vena_CashFlowS2_CashFlow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721231448586321923","DimensionId":5,"MemberId":721231448586321923,"Inc":""},"_vena_CashFlowS2_CashFlow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721231448586321925","DimensionId":5,"MemberId":721231448586321925,"Inc":""},"_vena_CashFlowS2_CashFlow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721231448590516225","DimensionId":5,"MemberId":721231448590516225,"Inc":""},"_vena_CashFlowS2_CashFlow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721231448590516227","DimensionId":5,"MemberId":721231448590516227,"Inc":""},"_vena_CashFlowS2_CashFlow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721231448594710529","DimensionId":5,"MemberId":721231448594710529,"Inc":""},"_vena_CashFlowS2_CashFlow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721231448594710531","DimensionId":5,"MemberId":721231448594710531,"Inc":""},"_vena_CashFlowS2_CashFlow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721231448594710533","DimensionId":5,"MemberId":721231448594710533,"Inc":""},"_vena_CashFlowS2_CashFlow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721231448598904833","DimensionId":5,"MemberId":721231448598904833,"Inc":""},"_vena_CashFlowS2_CashFlow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721231448598904835","DimensionId":5,"MemberId":721231448598904835,"Inc":""},"_vena_CashFlowS2_CashFlow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721231448603099137","DimensionId":5,"MemberId":721231448603099137,"Inc":""},"_vena_CashFlowS2_CashFlow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721231448603099139","DimensionId":5,"MemberId":721231448603099139,"Inc":""},"_vena_CashFlowS2_CashFlow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721231448603099141","DimensionId":5,"MemberId":721231448603099141,"Inc":""},"_vena_CashFlowS2_CashFlow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721231448607293441","DimensionId":5,"MemberId":721231448607293441,"Inc":""},"_vena_CashFlowS2_CashFlow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721231448607293443","DimensionId":5,"MemberId":721231448607293443,"Inc":""},"_vena_CashFlowS2_CashFlow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721231448607293445","DimensionId":5,"MemberId":721231448607293445,"Inc":""},"_vena_CashFlowS2_CashFlow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721231448611487745","DimensionId":5,"MemberId":721231448611487745,"Inc":""},"_vena_CashFlowS2_CashFlow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721231448615682048","DimensionId":5,"MemberId":721231448615682048,"Inc":""},"_vena_CashFlowS2_CashFlow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721231448619876353","DimensionId":5,"MemberId":721231448619876353,"Inc":""},"_vena_CashFlowS2_CashFlow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721231448619876355","DimensionId":5,"MemberId":721231448619876355,"Inc":""},"_vena_CashFlowS2_CashFlow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721231448624070657","DimensionId":5,"MemberId":721231448624070657,"Inc":""},"_vena_CashFlowS2_CashFlow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721231448624070659","DimensionId":5,"MemberId":721231448624070659,"Inc":""},"_vena_CashFlowS2_CashFlow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721231448624070661","DimensionId":5,"MemberId":721231448624070661,"Inc":""},"_vena_CashFlowS2_CashFlow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721231448628264961","DimensionId":5,"MemberId":721231448628264961,"Inc":""},"_vena_CashFlowS2_CashFlow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721231448628264963","DimensionId":5,"MemberId":721231448628264963,"Inc":""},"_vena_CashFlowS2_CashFlow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721231448632459264","DimensionId":5,"MemberId":721231448632459264,"Inc":""},"_vena_CashFlowS2_CashFlow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721231448632459266","DimensionId":5,"MemberId":721231448632459266,"Inc":""},"_vena_CashFlowS2_CashFlow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721231448636653568","DimensionId":5,"MemberId":721231448636653568,"Inc":""},"_vena_CashFlowS2_CashFlow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721231448640847873","DimensionId":5,"MemberId":721231448640847873,"Inc":""},"_vena_CashFlowS2_CashFlow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721231448640847875","DimensionId":5,"MemberId":721231448640847875,"Inc":""},"_vena_CashFlowS2_CashFlow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721231448640847877","DimensionId":5,"MemberId":721231448640847877,"Inc":""},"_vena_CashFlowS2_CashFlow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721231448645042177","DimensionId":5,"MemberId":721231448645042177,"Inc":""},"_vena_CashFlowS2_CashFlow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721231448645042179","DimensionId":5,"MemberId":721231448645042179,"Inc":""},"_vena_CashFlowS2_CashFlow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721231448645042181","DimensionId":5,"MemberId":721231448645042181,"Inc":""},"_vena_CashFlowS2_CashFlow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721231448649236481","DimensionId":5,"MemberId":721231448649236481,"Inc":""},"_vena_CashFlowS2_CashFlow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721231448649236483","DimensionId":5,"MemberId":721231448649236483,"Inc":""},"_vena_CashFlowS2_CashFlow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721231448653430785","DimensionId":5,"MemberId":721231448653430785,"Inc":""},"_vena_CashFlowS2_CashFlow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721231448657625088","DimensionId":5,"MemberId":721231448657625088,"Inc":""},"_vena_CashFlowS2_CashFlow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721231448657625090","DimensionId":5,"MemberId":721231448657625090,"Inc":""},"_vena_CashFlowS2_CashFlow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721231448661819393","DimensionId":5,"MemberId":721231448661819393,"Inc":""},"_vena_CashFlowS2_CashFlow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721231448661819395","DimensionId":5,"MemberId":721231448661819395,"Inc":""},"_vena_CashFlowS2_CashFlow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721231448666013697","DimensionId":5,"MemberId":721231448666013697,"Inc":""},"_vena_CashFlowS2_CashFlow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721231448666013699","DimensionId":5,"MemberId":721231448666013699,"Inc":""},"_vena_CashFlowS2_CashFlow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721231448666013701","DimensionId":5,"MemberId":721231448666013701,"Inc":""},"_vena_CashFlowS2_CashFlow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721231448670208001","DimensionId":5,"MemberId":721231448670208001,"Inc":""},"_vena_CashFlowS2_CashFlow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721231448670208003","DimensionId":5,"MemberId":721231448670208003,"Inc":""},"_vena_CashFlowS2_CashFlow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721231448674402304","DimensionId":5,"MemberId":721231448674402304,"Inc":""},"_vena_CashFlowS2_CashFlow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721231448678596608","DimensionId":5,"MemberId":721231448678596608,"Inc":""},"_vena_CashFlowS2_CashFlow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721231448678596610","DimensionId":5,"MemberId":721231448678596610,"Inc":""},"_vena_CashFlowS2_CashFlow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721231448682790913","DimensionId":5,"MemberId":721231448682790913,"Inc":""},"_vena_CashFlowS2_CashFlow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721231448682790915","DimensionId":5,"MemberId":721231448682790915,"Inc":""},"_vena_CashFlowS2_CashFlow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721231448686985216","DimensionId":5,"MemberId":721231448686985216,"Inc":""},"_vena_CashFlowS2_CashFlow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721231448691179521","DimensionId":5,"MemberId":721231448691179521,"Inc":""},"_vena_CashFlowS2_CashFlow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721231448691179523","DimensionId":5,"MemberId":721231448691179523,"Inc":""},"_vena_CashFlowS2_CashFlow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721231448691179525","DimensionId":5,"MemberId":721231448691179525,"Inc":""},"_vena_CashFlowS2_CashFlow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721231448695373825","DimensionId":5,"MemberId":721231448695373825,"Inc":""},"_vena_CashFlowS2_CashFlow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721231448695373827","DimensionId":5,"MemberId":721231448695373827,"Inc":""},"_vena_CashFlowS2_CashFlow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721231448699568129","DimensionId":5,"MemberId":721231448699568129,"Inc":""},"_vena_CashFlowS2_CashFlow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721231448699568131","DimensionId":5,"MemberId":721231448699568131,"Inc":""},"_vena_CashFlowS2_CashFlow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721231448699568133","DimensionId":5,"MemberId":721231448699568133,"Inc":""},"_vena_CashFlowS2_CashFlow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721231448703762433","DimensionId":5,"MemberId":721231448703762433,"Inc":""},"_vena_CashFlowS2_CashFlow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721231448703762435","DimensionId":5,"MemberId":721231448703762435,"Inc":""},"_vena_CashFlowS2_CashFlow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721231448707956737","DimensionId":5,"MemberId":721231448707956737,"Inc":""},"_vena_CashFlowS2_CashFlow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721231448712151041","DimensionId":5,"MemberId":721231448712151041,"Inc":""},"_vena_CashFlowS2_CashFlow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721231448712151043","DimensionId":5,"MemberId":721231448712151043,"Inc":""},"_vena_CashFlowS2_CashFlow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721231448716345345","DimensionId":5,"MemberId":721231448716345345,"Inc":""},"_vena_CashFlowS2_CashFlow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721231448720539648","DimensionId":5,"MemberId":721231448720539648,"Inc":""},"_vena_CashFlowS2_CashFlow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721231448720539650","DimensionId":5,"MemberId":721231448720539650,"Inc":""},"_vena_CashFlowS2_CashFlow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721231448724733953","DimensionId":5,"MemberId":721231448724733953,"Inc":""},"_vena_CashFlowS2_CashFlow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721231448724733955","DimensionId":5,"MemberId":721231448724733955,"Inc":""},"_vena_CashFlowS2_CashFlow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721231448728928257","DimensionId":5,"MemberId":721231448728928257,"Inc":""},"_vena_CashFlowS2_CashFlow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721231448728928259","DimensionId":5,"MemberId":721231448728928259,"Inc":""},"_vena_CashFlowS2_CashFlow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721231448728928261","DimensionId":5,"MemberId":721231448728928261,"Inc":""},"_vena_CashFlowS2_CashFlow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721231448737316864","DimensionId":5,"MemberId":721231448737316864,"Inc":""},"_vena_CashFlowS2_CashFlow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721231448737316866","DimensionId":5,"MemberId":721231448737316866,"Inc":""},"_vena_CashFlowS2_CashFlow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721231448741511169","DimensionId":5,"MemberId":721231448741511169,"Inc":""},"_vena_CashFlowS2_CashFlow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721231448741511171","DimensionId":5,"MemberId":721231448741511171,"Inc":""},"_vena_CashFlowS2_CashFlow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721231448741511173","DimensionId":5,"MemberId":721231448741511173,"Inc":""},"_vena_CashFlowS2_CashFlow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721231448745705473","DimensionId":5,"MemberId":721231448745705473,"Inc":""},"_vena_CashFlowS2_CashFlow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721231448745705475","DimensionId":5,"MemberId":721231448745705475,"Inc":""},"_vena_CashFlowS2_CashFlow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721231448749899776","DimensionId":5,"MemberId":721231448749899776,"Inc":""},"_vena_CashFlowS2_CashFlow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721231448749899778","DimensionId":5,"MemberId":721231448749899778,"Inc":""},"_vena_CashFlowS2_CashFlow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721231448754094080","DimensionId":5,"MemberId":721231448754094080,"Inc":""},"_vena_CashFlowS2_CashFlow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721231448758288385","DimensionId":5,"MemberId":721231448758288385,"Inc":""},"_vena_CashFlowS2_CashFlow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721231448758288387","DimensionId":5,"MemberId":721231448758288387,"Inc":""},"_vena_CashFlowS2_CashFlow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749087830139076610","DimensionId":5,"MemberId":749087830139076610,"Inc":""},"_vena_CashFlowS2_CashFlow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749087864905531392","DimensionId":5,"MemberId":749087864905531392,"Inc":""},"_vena_CashFlowS2_CashFlow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749087910850461696","DimensionId":5,"MemberId":749087910850461696,"Inc":""},"_vena_CashFlowS2_CashFlow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749088060013281299","DimensionId":5,"MemberId":749088060013281299,"Inc":""},"_vena_CashFlowS2_CashFlow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749088115352797184","DimensionId":5,"MemberId":749088115352797184,"Inc":""},"_vena_CashFlowS2_CashFlow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749088180418248704","DimensionId":5,"MemberId":749088180418248704,"Inc":""},"_vena_CashFlowS2_CashFlow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749088587086036992","DimensionId":5,"MemberId":749088587086036992,"Inc":""},"_vena_CashFlowS2_CashFlow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749112547660267520","DimensionId":5,"MemberId":749112547660267520,"Inc":""},"_vena_CashFlowS2_CashFlow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749112608271368192","DimensionId":5,"MemberId":749112608271368192,"Inc":""},"_vena_CashFlowS2_CashFlow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764289229879115776","DimensionId":5,"MemberId":764289229879115776,"Inc":""},"_vena_CashFlowS2_CashFlow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765814190010531840","DimensionId":5,"MemberId":765814190010531840,"Inc":""},"_vena_CashFlowS2_CashFlow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765814447679340544","DimensionId":5,"MemberId":765814447679340544,"Inc":""},"_vena_CashFlowS2_CashFlow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766526426957873152","DimensionId":5,"MemberId":766526426957873152,"Inc":""},"_vena_CashFlowS2_CashFlow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820137883691253760","DimensionId":5,"MemberId":820137883691253760,"Inc":""},"_vena_CashFlowS2_CashFlow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826639481931038720","DimensionId":5,"MemberId":826639481931038720,"Inc":""},"_vena_CashFlowS2_CashFlow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829902262057828352","DimensionId":5,"MemberId":829902262057828352,"Inc":""},"_vena_CashFlowS2_CashFlow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845143360720863232","DimensionId":5,"MemberId":845143360720863232,"Inc":""},"_vena_CashFlowS2_CashFlow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851989668665229312","DimensionId":5,"MemberId":851989668665229312,"Inc":""},"_vena_CashFlowS2_CashFlow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888954560046039041","DimensionId":5,"MemberId":888954560046039041,"Inc":""},"_vena_CashFlowS2_CashFlow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896565875103760385","DimensionId":5,"MemberId":896565875103760385,"Inc":""},"_vena_CashFlowS2_CashFlow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946970774233284608","DimensionId":5,"MemberId":946970774233284608,"Inc":""},"_vena_CashFlowS2_CashFlow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951930561890746371","DimensionId":5,"MemberId":951930561890746371,"Inc":""},"_vena_CashFlowS2_CashFlow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951930655779848193","DimensionId":5,"MemberId":951930655779848193,"Inc":""},"_vena_CashFlowS2_CashFlow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951930778467565568","DimensionId":5,"MemberId":951930778467565568,"Inc":""},"_vena_CashFlowS2_CashFlowB2_R_5_990418799344877568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990418799344877568","DimensionId":5,"MemberId":990418799344877568,"Inc":""},"_vena_CashFlowS2_CashFlow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"},"_vena_CashFlowS2_CashFlow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"},"_vena_CashFlowS2_CashFlow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10"},"_vena_CashFlowS2_CashFlow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11"},"_vena_CashFlowS2_CashFlowB3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12"},"_vena_CashFlowS2_CashFlowB3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13"},"_vena_CashFlowS2_CashFlowB3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14"},"_vena_CashFlowS2_CashFlowB3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15"},"_vena_CashFlowS2_CashFlowB3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16"},"_vena_CashFlowS2_CashFlowB3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17"},"_vena_CashFlowS2_CashFlowB3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18"},"_vena_CashFlowS2_CashFlowB3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19"},"_vena_CashFlowS2_CashFlow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"},"_vena_CashFlowS2_CashFlowB3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20"},"_vena_CashFlowS2_CashFlowB3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21"},"_vena_CashFlowS2_CashFlowB3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22"},"_vena_CashFlowS2_CashFlowB3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23"},"_vena_CashFlowS2_CashFlowB3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24"},"_vena_CashFlowS2_CashFlowB3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25"},"_vena_CashFlowS2_CashFlowB3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26"},"_vena_CashFlowS2_CashFlowB3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27"},"_vena_CashFlowS2_CashFlowB3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28"},"_vena_CashFlowS2_CashFlowB3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29"},"_vena_CashFlowS2_CashFlow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"},"_vena_CashFlowS2_CashFlowB3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30"},"_vena_CashFlowS2_CashFlowB3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31"},"_vena_CashFlowS2_CashFlowB3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32"},"_vena_CashFlowS2_CashFlowB3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33"},"_vena_CashFlowS2_CashFlowB3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34"},"_vena_CashFlowS2_CashFlowB3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35"},"_vena_CashFlowS2_CashFlowB3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36"},"_vena_CashFlowS2_CashFlowB3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37"},"_vena_CashFlowS2_CashFlowB3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38"},"_vena_CashFlowS2_CashFlowB3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39"},"_vena_CashFlowS2_CashFlow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"},"_vena_CashFlowS2_CashFlowB3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40"},"_vena_CashFlowS2_CashFlowB3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41"},"_vena_CashFlowS2_CashFlowB3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42"},"_vena_CashFlowS2_CashFlowB3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43"},"_vena_CashFlowS2_CashFlowB3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44"},"_vena_CashFlowS2_CashFlowB3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45"},"_vena_CashFlowS2_CashFlowB3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46"},"_vena_CashFlowS2_CashFlowB3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47"},"_vena_CashFlowS2_CashFlowB3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48"},"_vena_CashFlowS2_CashFlowB3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49"},"_vena_CashFlowS2_CashFlow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"},"_vena_CashFlowS2_CashFlowB3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50"},"_vena_CashFlowS2_CashFlowB3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51"},"_vena_CashFlowS2_CashFlowB3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52"},"_vena_CashFlowS2_CashFlowB3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53"},"_vena_CashFlowS2_CashFlowB3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54"},"_vena_CashFlowS2_CashFlowB3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55"},"_vena_CashFlowS2_CashFlowB3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56"},"_vena_CashFlowS2_CashFlowB3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57"},"_vena_CashFlowS2_CashFlowB3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58"},"_vena_CashFlowS2_CashFlowB3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59"},"_vena_CashFlowS2_CashFlow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"},"_vena_CashFlowS2_CashFlowB3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60"},"_vena_CashFlowS2_CashFlowB3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61"},"_vena_CashFlowS2_CashFlowB3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62"},"_vena_CashFlowS2_CashFlowB3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63"},"_vena_CashFlowS2_CashFlowB3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64"},"_vena_CashFlowS2_CashFlowB3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65"},"_vena_CashFlowS2_CashFlowB3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66"},"_vena_CashFlowS2_CashFlowB3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67"},"_vena_CashFlowS2_CashFlowB3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68"},"_vena_CashFlowS2_CashFlowB3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69"},"_vena_CashFlowS2_CashFlow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"},"_vena_CashFlowS2_CashFlowB3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70"},"_vena_CashFlowS2_CashFlowB3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71"},"_vena_CashFlowS2_CashFlow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8"},"_vena_CashFlowS2_CashFlow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9"},"_vena_CashFlowS2_CashFlow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"},"_vena_CashFlowS2_CashFlow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"},"_vena_CashFlowS2_CashFlow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10"},"_vena_CashFlowS2_CashFlow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11"},"_vena_CashFlowS2_CashFlow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12"},"_vena_CashFlowS2_CashFlow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13"},"_vena_CashFlowS2_CashFlow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14"},"_vena_CashFlowS2_CashFlow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15"},"_vena_CashFlowS2_CashFlow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16"},"_vena_CashFlowS2_CashFlow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17"},"_vena_CashFlowS2_CashFlow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18"},"_vena_CashFlowS2_CashFlow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19"},"_vena_CashFlowS2_CashFlow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"},"_vena_CashFlowS2_CashFlow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20"},"_vena_CashFlowS2_CashFlow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21"},"_vena_CashFlowS2_CashFlow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22"},"_vena_CashFlowS2_CashFlow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23"},"_vena_CashFlowS2_CashFlow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24"},"_vena_CashFlowS2_CashFlowB3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25"},"_vena_CashFlowS2_CashFlowB3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26"},"_vena_CashFlowS2_CashFlowB3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27"},"_vena_CashFlowS2_CashFlowB3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28"},"_vena_CashFlowS2_CashFlowB3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29"},"_vena_CashFlowS2_CashFlow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"},"_vena_CashFlowS2_CashFlowB3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30"},"_vena_CashFlowS2_CashFlowB3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31"},"_vena_CashFlowS2_CashFlowB3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32"},"_vena_CashFlowS2_CashFlowB3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33"},"_vena_CashFlowS2_CashFlowB3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34"},"_vena_CashFlowS2_CashFlowB3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35"},"_vena_CashFlowS2_CashFlowB3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36"},"_vena_CashFlowS2_CashFlowB3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37"},"_vena_CashFlowS2_CashFlowB3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38"},"_vena_CashFlowS2_CashFlowB3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39"},"_vena_CashFlowS2_CashFlow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"},"_vena_CashFlowS2_CashFlowB3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40"},"_vena_CashFlowS2_CashFlowB3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41"},"_vena_CashFlowS2_CashFlowB3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42"},"_vena_CashFlowS2_CashFlowB3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43"},"_vena_CashFlowS2_CashFlowB3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44"},"_vena_CashFlowS2_CashFlowB3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45"},"_vena_CashFlowS2_CashFlowB3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46"},"_vena_CashFlowS2_CashFlowB3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47"},"_vena_CashFlowS2_CashFlowB3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48"},"_vena_CashFlowS2_CashFlowB3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49"},"_vena_CashFlowS2_CashFlow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"},"_vena_CashFlowS2_CashFlowB3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50"},"_vena_CashFlowS2_CashFlowB3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51"},"_vena_CashFlowS2_CashFlowB3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52"},"_vena_CashFlowS2_CashFlowB3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53"},"_vena_CashFlowS2_CashFlowB3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54"},"_vena_CashFlowS2_CashFlowB3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55"},"_vena_CashFlowS2_CashFlowB3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56"},"_vena_CashFlowS2_CashFlowB3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57"},"_vena_CashFlowS2_CashFlowB3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58"},"_vena_CashFlowS2_CashFlowB3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59"},"_vena_CashFlowS2_CashFlow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"},"_vena_CashFlowS2_CashFlowB3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60"},"_vena_CashFlowS2_CashFlowB3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61"},"_vena_CashFlowS2_CashFlowB3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62"},"_vena_CashFlowS2_CashFlowB3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63"},"_vena_CashFlowS2_CashFlowB3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64"},"_vena_CashFlowS2_CashFlowB3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65"},"_vena_CashFlowS2_CashFlowB3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66"},"_vena_CashFlowS2_CashFlowB3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67"},"_vena_CashFlowS2_CashFlowB3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68"},"_vena_CashFlowS2_CashFlowB3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69"},"_vena_CashFlowS2_CashFlow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"},"_vena_CashFlowS2_CashFlowB3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70"},"_vena_CashFlowS2_CashFlowB3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71"},"_vena_CashFlowS2_CashFlow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8"},"_vena_CashFlowS2_CashFlow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9"},"_vena_CashFlowS2_CashFlowB3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"},"_vena_CashFlowS2_CashFlowB3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"},"_vena_CashFlowS2_CashFlowB3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10"},"_vena_CashFlowS2_CashFlowB3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11"},"_vena_CashFlowS2_CashFlowB3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12"},"_vena_CashFlowS2_CashFlowB3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13"},"_vena_CashFlowS2_CashFlowB3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14"},"_vena_CashFlowS2_CashFlowB3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15"},"_vena_CashFlowS2_CashFlowB3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16"},"_vena_CashFlowS2_CashFlowB3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17"},"_vena_CashFlowS2_CashFlowB3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18"},"_vena_CashFlowS2_CashFlowB3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19"},"_vena_CashFlowS2_CashFlowB3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"},"_vena_CashFlowS2_CashFlowB3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20"},"_vena_CashFlowS2_CashFlowB3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21"},"_vena_CashFlowS2_CashFlowB3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22"},"_vena_CashFlowS2_CashFlowB3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23"},"_vena_CashFlowS2_CashFlowB3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24"},"_vena_CashFlowS2_CashFlowB3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25"},"_vena_CashFlowS2_CashFlowB3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26"},"_vena_CashFlowS2_CashFlowB3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27"},"_vena_CashFlowS2_CashFlowB3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28"},"_vena_CashFlowS2_CashFlowB3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29"},"_vena_CashFlowS2_CashFlowB3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"},"_vena_CashFlowS2_CashFlowB3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30"},"_vena_CashFlowS2_CashFlowB3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31"},"_vena_CashFlowS2_CashFlowB3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32"},"_vena_CashFlowS2_CashFlowB3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33"},"_vena_CashFlowS2_CashFlowB3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34"},"_vena_CashFlowS2_CashFlowB3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35"},"_vena_CashFlowS2_CashFlowB3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36"},"_vena_CashFlowS2_CashFlowB3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37"},"_vena_CashFlowS2_CashFlowB3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38"},"_vena_CashFlowS2_CashFlowB3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39"},"_vena_CashFlowS2_CashFlowB3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"},"_vena_CashFlowS2_CashFlowB3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40"},"_vena_CashFlowS2_CashFlowB3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41"},"_vena_CashFlowS2_CashFlowB3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42"},"_vena_CashFlowS2_CashFlowB3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43"},"_vena_CashFlowS2_CashFlowB3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44"},"_vena_CashFlowS2_CashFlowB3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45"},"_vena_CashFlowS2_CashFlowB3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46"},"_vena_CashFlowS2_CashFlowB3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47"},"_vena_CashFlowS2_CashFlowB3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48"},"_vena_CashFlowS2_CashFlowB3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49"},"_vena_CashFlowS2_CashFlowB3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"},"_vena_CashFlowS2_CashFlowB3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50"},"_vena_CashFlowS2_CashFlowB3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51"},"_vena_CashFlowS2_CashFlowB3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52"},"_vena_CashFlowS2_CashFlowB3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53"},"_vena_CashFlowS2_CashFlowB3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54"},"_vena_CashFlowS2_CashFlowB3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55"},"_vena_CashFlowS2_CashFlowB3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56"},"_vena_CashFlowS2_CashFlowB3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57"},"_vena_CashFlowS2_CashFlowB3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58"},"_vena_CashFlowS2_CashFlowB3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59"},"_vena_CashFlowS2_CashFlowB3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"},"_vena_CashFlowS2_CashFlowB3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60"},"_vena_CashFlowS2_CashFlowB3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61"},"_vena_CashFlowS2_CashFlowB3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62"},"_vena_CashFlowS2_CashFlowB3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63"},"_vena_CashFlowS2_CashFlowB3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64"},"_vena_CashFlowS2_CashFlowB3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65"},"_vena_CashFlowS2_CashFlowB3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66"},"_vena_CashFlowS2_CashFlowB3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67"},"_vena_CashFlowS2_CashFlowB3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68"},"_vena_CashFlowS2_CashFlowB3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69"},"_vena_CashFlowS2_CashFlowB3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"},"_vena_CashFlowS2_CashFlowB3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70"},"_vena_CashFlowS2_CashFlowB3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71"},"_vena_CashFlowS2_CashFlowB3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8"},"_vena_CashFlowS2_CashFlowB3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9"},"_vena_CashFlowS2_CashFlow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"},"_vena_CashFlowS2_CashFlow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"},"_vena_CashFlowS2_CashFlow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10"},"_vena_CashFlowS2_CashFlow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11"},"_vena_CashFlowS2_CashFlow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12"},"_vena_CashFlowS2_CashFlow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13"},"_vena_CashFlowS2_CashFlow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14"},"_vena_CashFlowS2_CashFlow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15"},"_vena_CashFlowS2_CashFlow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16"},"_vena_CashFlowS2_CashFlow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17"},"_vena_CashFlowS2_CashFlow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18"},"_vena_CashFlowS2_CashFlow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19"},"_vena_CashFlowS2_CashFlow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"},"_vena_CashFlowS2_CashFlow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20"},"_vena_CashFlowS2_CashFlow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21"},"_vena_CashFlowS2_CashFlow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22"},"_vena_CashFlowS2_CashFlow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23"},"_vena_CashFlowS2_CashFlowB3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24"},"_vena_CashFlowS2_CashFlowB3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25"},"_vena_CashFlowS2_CashFlowB3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26"},"_vena_CashFlowS2_CashFlowB3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27"},"_vena_CashFlowS2_CashFlowB3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28"},"_vena_CashFlowS2_CashFlowB3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29"},"_vena_CashFlowS2_CashFlow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"},"_vena_CashFlowS2_CashFlowB3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30"},"_vena_CashFlowS2_CashFlowB3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31"},"_vena_CashFlowS2_CashFlowB3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32"},"_vena_CashFlowS2_CashFlowB3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33"},"_vena_CashFlowS2_CashFlowB3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34"},"_vena_CashFlowS2_CashFlowB3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35"},"_vena_CashFlowS2_CashFlowB3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36"},"_vena_CashFlowS2_CashFlowB3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37"},"_vena_CashFlowS2_CashFlowB3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38"},"_vena_CashFlowS2_CashFlowB3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39"},"_vena_CashFlowS2_CashFlow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"},"_vena_CashFlowS2_CashFlowB3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40"},"_vena_CashFlowS2_CashFlowB3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41"},"_vena_CashFlowS2_CashFlowB3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42"},"_vena_CashFlowS2_CashFlowB3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43"},"_vena_CashFlowS2_CashFlowB3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44"},"_vena_CashFlowS2_CashFlowB3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45"},"_vena_CashFlowS2_CashFlowB3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46"},"_vena_CashFlowS2_CashFlowB3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47"},"_vena_CashFlowS2_CashFlowB3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48"},"_vena_CashFlowS2_CashFlowB3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49"},"_vena_CashFlowS2_CashFlow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"},"_vena_CashFlowS2_CashFlowB3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50"},"_vena_CashFlowS2_CashFlowB3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51"},"_vena_CashFlowS2_CashFlowB3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52"},"_vena_CashFlowS2_CashFlowB3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53"},"_vena_CashFlowS2_CashFlowB3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54"},"_vena_CashFlowS2_CashFlowB3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55"},"_vena_CashFlowS2_CashFlowB3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56"},"_vena_CashFlowS2_CashFlowB3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57"},"_vena_CashFlowS2_CashFlowB3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58"},"_vena_CashFlowS2_CashFlowB3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59"},"_vena_CashFlowS2_CashFlow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"},"_vena_CashFlowS2_CashFlowB3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60"},"_vena_CashFlowS2_CashFlowB3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61"},"_vena_CashFlowS2_CashFlowB3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62"},"_vena_CashFlowS2_CashFlowB3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63"},"_vena_CashFlowS2_CashFlowB3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64"},"_vena_CashFlowS2_CashFlowB3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65"},"_vena_CashFlowS2_CashFlowB3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66"},"_vena_CashFlowS2_CashFlowB3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67"},"_vena_CashFlowS2_CashFlowB3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68"},"_vena_CashFlowS2_CashFlowB3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69"},"_vena_CashFlowS2_CashFlow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"},"_vena_CashFlowS2_CashFlowB3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70"},"_vena_CashFlowS2_CashFlowB3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71"},"_vena_CashFlowS2_CashFlow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8"},"_vena_CashFlowS2_CashFlow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9"},"_vena_CashFlowS2_CashFlowB3_R_5_720177941099970567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720177941099970567","DimensionId":5,"MemberId":720177941099970567,"Inc":""},"_vena_CashFlowS2_CashFlowB3_R_5_720177941099970571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720177941099970571","DimensionId":5,"MemberId":720177941099970571,"Inc":""},"_vena_CashFlowS2_CashFlowB3_R_5_720177941129330781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720177941129330781","DimensionId":5,"MemberId":720177941129330781,"Inc":""},"_vena_CashFlowS2_CashFlowB3_R_5_720177941129330793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720177941129330793","DimensionId":5,"MemberId":720177941129330793,"Inc":""},"_vena_CashFlowS2_CashFlowB3_R_5_720177941129330845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720177941129330845","DimensionId":5,"MemberId":720177941129330845,"Inc":""},"_vena_CashFlowS2_CashFlowB3_R_5_720177941129330848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720177941129330848","DimensionId":5,"MemberId":720177941129330848,"Inc":""},"_vena_CashFlowS2_CashFlowB3_R_5_720177941133525121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720177941133525121","DimensionId":5,"MemberId":720177941133525121,"Inc":""},"_vena_CashFlowS2_CashFlowB3_R_5_720177941133525129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720177941133525129","DimensionId":5,"MemberId":720177941133525129,"Inc":""},"_vena_CashFlowS2_CashFlowB3_R_5_720177941137719307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720177941137719307","DimensionId":5,"MemberId":720177941137719307,"Inc":""},"_vena_CashFlowS2_CashFlowB3_R_5_720177941137719420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720177941137719420","DimensionId":5,"MemberId":720177941137719420,"Inc":""},"_vena_CashFlowS2_CashFlowB3_R_5_733477287828389888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733477287828389888","DimensionId":5,"MemberId":733477287828389888,"Inc":""},"_vena_CashFlowS2_CashFlowB3_R_5_733477515616583680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733477515616583680","DimensionId":5,"MemberId":733477515616583680,"Inc":""},"_vena_CashFlowS2_CashFlowB3_R_5_996323332361945089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996323332361945089","DimensionId":5,"MemberId":996323332361945089,"Inc":""},"_vena_CashFlowS2_CashFlow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"},"_vena_CashFlowS2_CashFlow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"},"_vena_CashFlowS2_CashFlow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10"},"_vena_CashFlowS2_CashFlow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11"},"_vena_CashFlowS2_CashFlow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2"},"_vena_CashFlowS2_CashFlow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3"},"_vena_CashFlowS2_CashFlow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4"},"_vena_CashFlowS2_CashFlow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5"},"_vena_CashFlowS2_CashFlow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6"},"_vena_CashFlowS2_CashFlow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7"},"_vena_CashFlowS2_CashFlow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8"},"_vena_CashFlowS2_CashFlow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9"},"_vena_CashFlowS2_CashFlow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"},"_vena_CashFlowS2_CashFlow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"},"_vena_CashFlowS2_CashFlow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10"},"_vena_CashFlowS2_CashFlow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11"},"_vena_CashFlowS2_CashFlow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2"},"_vena_CashFlowS2_CashFlow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3"},"_vena_CashFlowS2_CashFlow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4"},"_vena_CashFlowS2_CashFlow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5"},"_vena_CashFlowS2_CashFlow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6"},"_vena_CashFlowS2_CashFlow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7"},"_vena_CashFlowS2_CashFlow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8"},"_vena_CashFlowS2_CashFlow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9"},"_vena_CashFlowS2_CashFlowB4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"},"_vena_CashFlowS2_CashFlowB4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"},"_vena_CashFlowS2_CashFlowB4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10"},"_vena_CashFlowS2_CashFlowB4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11"},"_vena_CashFlowS2_CashFlowB4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2"},"_vena_CashFlowS2_CashFlowB4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3"},"_vena_CashFlowS2_CashFlowB4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4"},"_vena_CashFlowS2_CashFlowB4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5"},"_vena_CashFlowS2_CashFlowB4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6"},"_vena_CashFlowS2_CashFlowB4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7"},"_vena_CashFlowS2_CashFlowB4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8"},"_vena_CashFlowS2_CashFlowB4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9"},"_vena_CashFlowS2_CashFlow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"},"_vena_CashFlowS2_CashFlow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"},"_vena_CashFlowS2_CashFlow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10"},"_vena_CashFlowS2_CashFlow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11"},"_vena_CashFlowS2_CashFlow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2"},"_vena_CashFlowS2_CashFlow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3"},"_vena_CashFlowS2_CashFlow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4"},"_vena_CashFlowS2_CashFlow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5"},"_vena_CashFlowS2_CashFlow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6"},"_vena_CashFlowS2_CashFlow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7"},"_vena_CashFlowS2_CashFlow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8"},"_vena_CashFlowS2_CashFlow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9"},"_vena_CashFlowS2_CashFlowB4_R_5_720177941120942100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1,"DimensionIdStr":"5","MemberIdStr":"720177941120942100","DimensionId":5,"MemberId":720177941120942100,"Inc":""},"_vena_CashFlowS2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6","MemberIdStr":"720177941255159927","DimensionId":6,"MemberId":720177941255159927,"Inc":""},"_vena_CashFlowS2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7","MemberIdStr":"720177941267742850","DimensionId":7,"MemberId":720177941267742850,"Inc":""},"_vena_CashFlow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FV","MemberIdStr":"e3545e3dcc52420a84dcdae3a23a4597","DimensionId":-1,"MemberId":-1,"Inc":""},"_vena_CashFlowS3_CashFlowB6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8","MemberIdStr":"720177941309685782","DimensionId":8,"MemberId":720177941309685782,"Inc":""},"_vena_CashFlowS3_CashFlowB6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FV","MemberIdStr":"56493ffece784c5db4cd0fd3b40a250d","DimensionId":-1,"MemberId":-1,"Inc":""},"_vena_CashFlowS3_CashFlowB6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"},"_vena_CashFlowS3_CashFlowB6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151"},"_vena_CashFlowS3_CashFlowB6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152"},"_vena_CashFlowS3_CashFlowB6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153"},"_vena_CashFlowS3_CashFlowB6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154"},"_vena_CashFlowS3_CashFlowB6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155"},"_vena_CashFlowS3_CashFlowB6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156"},"_vena_CashFlowS3_CashFlowB6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158"},"_vena_CashFlowS3_CashFlowB6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160"},"_vena_CashFlowS3_CashFlowB6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161"},"_vena_CashFlowS3_CashFlowB6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162"},"_vena_CashFlowS3_CashFlowB6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163"},"_vena_CashFlowS3_CashFlowB6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164"},"_vena_CashFlowS3_CashFlowB6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165"},"_vena_CashFlowS3_CashFlowB6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166"},"_vena_CashFlowS3_CashFlowB6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167"},"_vena_CashFlowS3_CashFlowB6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168"},"_vena_CashFlowS3_CashFlowB6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169"},"_vena_CashFlowS3_CashFlowB6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170"},"_vena_CashFlowS3_CashFlowB6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171"},"_vena_CashFlowS3_CashFlowB6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172"},"_vena_CashFlowS3_CashFlowB6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173"},"_vena_CashFlowS3_CashFlowB6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174"},"_vena_CashFlowS3_CashFlowB6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175"},"_vena_CashFlowS3_CashFlowB6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176"},"_vena_CashFlowS3_CashFlowB6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177"},"_vena_CashFlowS3_CashFlowB6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178"},"_vena_CashFlowS3_CashFlowB6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179"},"_vena_CashFlowS3_CashFlowB6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180"},"_vena_CashFlowS3_CashFlowB6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181"},"_vena_CashFlowS3_CashFlowB6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182"},"_vena_CashFlowS3_CashFlowB6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183"},"_vena_CashFlowS3_CashFlowB6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184"},"_vena_CashFlowS3_CashFlowB6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185"},"_vena_CashFlowS3_CashFlowB6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186"},"_vena_CashFlowS3_CashFlowB6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187"},"_vena_CashFlowS3_CashFlowB6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188"},"_vena_CashFlowS3_CashFlowB6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189"},"_vena_CashFlowS3_CashFlowB6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190"},"_vena_CashFlowS3_CashFlowB6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191"},"_vena_CashFlowS3_CashFlowB6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192"},"_vena_CashFlowS3_CashFlowB6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193"},"_vena_CashFlowS3_CashFlowB6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194"},"_vena_CashFlowS3_CashFlowB6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195"},"_vena_CashFlowS3_CashFlowB6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196"},"_vena_CashFlowS3_CashFlowB6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197"},"_vena_CashFlowS3_CashFlowB6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198"},"_vena_CashFlowS3_CashFlowB6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199"},"_vena_CashFlowS3_CashFlowB6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200"},"_vena_CashFlowS3_CashFlowB6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201"},"_vena_CashFlowS3_CashFlowB6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202"},"_vena_CashFlowS3_CashFlowB6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203"},"_vena_CashFlowS3_CashFlowB6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204"},"_vena_CashFlowS3_CashFlowB6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205"},"_vena_CashFlowS3_CashFlowB6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206"},"_vena_CashFlowS3_CashFlowB6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207"},"_vena_CashFlowS3_CashFlowB6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208"},"_vena_CashFlowS3_CashFlowB6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209"},"_vena_CashFlowS3_CashFlowB6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210"},"_vena_CashFlowS3_CashFlowB6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211"},"_vena_CashFlowS3_CashFlowB6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212"},"_vena_CashFlowS3_CashFlowB6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213"},"_vena_CashFlowS3_CashFlowB6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214"},"_vena_CashFlowS3_CashFlowB6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215"},"_vena_CashFlowS3_CashFlowB6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216"},"_vena_CashFlowS3_CashFlowB6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217"},"_vena_CashFlowS3_CashFlowB6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218"},"_vena_CashFlowS3_CashFlowB6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219"},"_vena_CashFlowS3_CashFlowB6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220"},"_vena_CashFlowS3_CashFlowB6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221"},"_vena_CashFlowS3_CashFlowB6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222"},"_vena_CashFlowS3_CashFlowB6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223"},"_vena_CashFlowS3_CashFlowB6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224"},"_vena_CashFlowS3_CashFlowB6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225"},"_vena_CashFlowS3_CashFlowB6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226"},"_vena_CashFlowS3_CashFlowB6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227"},"_vena_CashFlowS3_CashFlowB6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228"},"_vena_CashFlowS3_CashFlowB6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229"},"_vena_CashFlowS3_CashFlowB6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230"},"_vena_CashFlowS3_CashFlowB6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231"},"_vena_CashFlowS3_CashFlowB6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232"},"_vena_CashFlowS3_CashFlowB6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233"},"_vena_CashFlowS3_CashFlowB6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234"},"_vena_CashFlowS3_CashFlowB6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235"},"_vena_CashFlowS3_CashFlowB6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236"},"_vena_CashFlowS3_CashFlowB6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237"},"_vena_CashFlowS3_CashFlowB6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238"},"_vena_CashFlowS3_CashFlowB6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239"},"_vena_CashFlowS3_CashFlowB6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240"},"_vena_CashFlowS3_CashFlowB6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241"},"_vena_CashFlowS3_CashFlowB6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242"},"_vena_CashFlowS3_CashFlowB6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243"},"_vena_CashFlowS3_CashFlowB6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244"},"_vena_CashFlowS3_CashFlowB6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245"},"_vena_CashFlowS3_CashFlowB6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246"},"_vena_CashFlowS3_CashFlowB6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247"},"_vena_CashFlowS3_CashFlowB6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248"},"_vena_CashFlowS3_CashFlowB6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249"},"_vena_CashFlowS3_CashFlowB6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250"},"_vena_CashFlowS3_CashFlowB6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251"},"_vena_CashFlowS3_CashFlowB6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252"},"_vena_CashFlowS3_CashFlowB6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253"},"_vena_CashFlowS3_CashFlowB6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254"},"_vena_CashFlowS3_CashFlowB6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255"},"_vena_CashFlowS3_CashFlowB6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256"},"_vena_CashFlowS3_CashFlowB6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257"},"_vena_CashFlowS3_CashFlowB6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258"},"_vena_CashFlowS3_CashFlowB6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259"},"_vena_CashFlowS3_CashFlowB6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260"},"_vena_CashFlowS3_CashFlowB6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261"},"_vena_CashFlowS3_CashFlowB6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262"},"_vena_CashFlowS3_CashFlowB6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263"},"_vena_CashFlowS3_CashFlowB6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264"},"_vena_CashFlowS3_CashFlowB6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266"},"_vena_CashFlowS3_CashFlowB6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267"},"_vena_CashFlowS3_CashFlowB6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268"},"_vena_CashFlowS3_CashFlowB6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270"},"_vena_CashFlowS3_CashFlowB6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272"},"_vena_CashFlowS3_CashFlowB6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273"},"_vena_CashFlowS3_CashFlowB6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274"},"_vena_CashFlowS3_CashFlowB6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275"},"_vena_CashFlowS3_CashFlowB6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276"},"_vena_CashFlowS3_CashFlowB6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277"},"_vena_CashFlowS3_CashFlowB6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278"},"_vena_CashFlowS3_CashFlowB6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279"},"_vena_CashFlowS3_CashFlowB6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280"},"_vena_CashFlowS3_CashFlowB6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281"},"_vena_CashFlowS3_CashFlowB6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282"},"_vena_CashFlowS3_CashFlowB6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283"},"_vena_CashFlowS3_CashFlowB6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284"},"_vena_CashFlowS3_CashFlowB6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285"},"_vena_CashFlowS3_CashFlowB6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286"},"_vena_CashFlowS3_CashFlowB6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287"},"_vena_CashFlowS3_CashFlowB6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288"},"_vena_CashFlowS3_CashFlowB6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289"},"_vena_CashFlowS3_CashFlowB6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290"},"_vena_CashFlowS3_CashFlowB6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291"},"_vena_CashFlowS3_CashFlowB6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292"},"_vena_CashFlowS3_CashFlowB6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293"},"_vena_CashFlowS3_CashFlowB6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294"},"_vena_CashFlowS3_CashFlowB6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295"},"_vena_CashFlowS3_CashFlowB6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296"},"_vena_CashFlowS3_CashFlowB6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297"},"_vena_CashFlowS3_CashFlowB6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298"},"_vena_CashFlowS3_CashFlowB6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299"},"_vena_CashFlowS3_CashFlowB6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300"},"_vena_CashFlowS3_CashFlowB6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301"},"_vena_CashFlowS3_CashFlowB6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302"},"_vena_CashFlowS3_CashFlowB6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303"},"_vena_CashFlowS3_CashFlowB6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304"},"_vena_CashFlowS3_CashFlowB6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305"},"_vena_CashFlowS3_CashFlowB6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306"},"_vena_CashFlowS3_CashFlowB6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307"},"_vena_CashFlowS3_CashFlowB6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308"},"_vena_CashFlowS3_CashFlowB6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309"},"_vena_CashFlowS3_CashFlowB6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310"},"_vena_CashFlowS3_CashFlowB6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311"},"_vena_CashFlowS3_CashFlowB6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312"},"_vena_CashFlowS3_CashFlowB6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313"},"_vena_CashFlowS3_CashFlowB6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314"},"_vena_CashFlowS3_CashFlowB6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315"},"_vena_CashFlowS3_CashFlowB6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316"},"_vena_CashFlowS3_CashFlowB6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317"},"_vena_CashFlowS3_CashFlowB6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318"},"_vena_CashFlowS3_CashFlowB6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319"},"_vena_CashFlowS3_CashFlowB6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320"},"_vena_CashFlowS3_CashFlowB6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321"},"_vena_CashFlowS3_CashFlowB6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322"},"_vena_CashFlowS3_CashFlowB6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323"},"_vena_CashFlowS3_CashFlowB6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324"},"_vena_CashFlowS3_CashFlowB6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325"},"_vena_CashFlowS3_CashFlowB6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326"},"_vena_CashFlowS3_CashFlowB6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327"},"_vena_CashFlowS3_CashFlowB6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328"},"_vena_CashFlowS3_CashFlowB6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329"},"_vena_CashFlowS3_CashFlowB6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330"},"_vena_CashFlowS3_CashFlowB6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331"},"_vena_CashFlowS3_CashFlowB6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332"},"_vena_CashFlowS3_CashFlowB6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333"},"_vena_CashFlowS3_CashFlowB6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334"},"_vena_CashFlowS3_CashFlowB6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335"},"_vena_CashFlowS3_CashFlowB6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336"},"_vena_CashFlowS3_CashFlowB6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337"},"_vena_CashFlowS3_CashFlowB6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338"},"_vena_CashFlowS3_CashFlowB6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339"},"_vena_CashFlowS3_CashFlowB6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340"},"_vena_CashFlowS3_CashFlowB6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341"},"_vena_CashFlowS3_CashFlowB6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342"},"_vena_CashFlowS3_CashFlowB6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344"},"_vena_CashFlowS3_CashFlowB6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345"},"_vena_CashFlowS3_CashFlowB6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346"},"_vena_CashFlowS3_CashFlowB6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349"},"_vena_CashFlowS3_CashFlowB6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350"},"_vena_CashFlowS3_CashFlowB6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351"},"_vena_CashFlowS3_CashFlowB6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352"},"_vena_CashFlowS3_CashFlowB6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353"},"_vena_CashFlowS3_CashFlowB6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354"},"_vena_CashFlowS3_CashFlowB6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355"},"_vena_CashFlowS3_CashFlowB6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356"},"_vena_CashFlowS3_CashFlowB6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357"},"_vena_CashFlowS3_CashFlowB6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358"},"_vena_CashFlowS3_CashFlowB6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359"},"_vena_CashFlowS3_CashFlowB6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360"},"_vena_CashFlowS3_CashFlowB6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361"},"_vena_CashFlowS3_CashFlowB6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362"},"_vena_CashFlowS3_CashFlowB6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363"},"_vena_CashFlowS3_CashFlowB6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364"},"_vena_CashFlowS3_CashFlowB6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365"},"_vena_CashFlowS3_CashFlowB6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366"},"_vena_CashFlowS3_CashFlowB6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367"},"_vena_CashFlowS3_CashFlowB6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368"},"_vena_CashFlowS3_CashFlowB6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369"},"_vena_CashFlowS3_CashFlowB6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370"},"_vena_CashFlowS3_CashFlowB6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371"},"_vena_CashFlowS3_CashFlowB6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372"},"_vena_CashFlowS3_CashFlowB6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373"},"_vena_CashFlowS3_CashFlowB6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374"},"_vena_CashFlowS3_CashFlowB6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375"},"_vena_CashFlowS3_CashFlowB6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376"},"_vena_CashFlowS3_CashFlowB6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377"},"_vena_CashFlowS3_CashFlowB6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378"},"_vena_CashFlowS3_CashFlowB6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379"},"_vena_CashFlowS3_CashFlowB6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380"},"_vena_CashFlowS3_CashFlowB6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381"},"_vena_CashFlowS3_CashFlowB6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382"},"_vena_CashFlowS3_CashFlowB6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383"},"_vena_CashFlowS3_CashFlowB6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384"},"_vena_CashFlowS3_CashFlowB6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385"},"_vena_CashFlowS3_CashFlowB6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386"},"_vena_CashFlowS3_CashFlowB6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387"},"_vena_CashFlowS3_CashFlowB6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388"},"_vena_CashFlowS3_CashFlowB6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389"},"_vena_CashFlowS3_CashFlowB6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"},"_vena_CashFlowS3_CashFlowB6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390"},"_vena_CashFlowS3_CashFlowB6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391"},"_vena_CashFlowS3_CashFlowB6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392"},"_vena_CashFlowS3_CashFlowB6_R_FV_42f34b52efc14701904e2bd69b949ebb_393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393"},"_vena_CashFlowS3_CashFlowB6_R_FV_42f34b52efc14701904e2bd69b949ebb_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"},"_vena_CashFlowS3_CashFlowB6_R_FV_42f34b52efc14701904e2bd69b949ebb_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"},"_vena_CashFlow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3","MemberIdStr":"720177941083193402","DimensionId":3,"MemberId":720177941083193402,"Inc":""},"_vena_CashFlowS3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4","MemberIdStr":"720177941095776277","DimensionId":4,"MemberId":720177941095776277,"Inc":""},"_vena_CashFlow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6","MemberIdStr":"720177941255159927","DimensionId":6,"MemberId":720177941255159927,"Inc":""},"_vena_CashFlow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7","MemberIdStr":"720177941267742850","DimensionId":7,"MemberId":720177941267742850,"Inc":""},"_vena_CashFlow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FV","MemberIdStr":"e3545e3dcc52420a84dcdae3a23a4597","DimensionId":-1,"MemberId":-1,"Inc":""},"_vena_ClosedMonthS1_ClosedMonth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720177941305491604","DimensionId":8,"MemberId":720177941305491604,"Inc":""},"_vena_ClosedMonthS1_ClosedMonthB1_R_5_720177941125136562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720177941125136562","DimensionId":5,"MemberId":720177941125136562,"Inc":""},"_vena_ClosedMonth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720177941083193402","DimensionId":3,"MemberId":720177941083193402,"Inc":""},"_vena_ClosedMonth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720177941255159927","DimensionId":6,"MemberId":720177941255159927,"Inc":""},"_vena_ClosedMonth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720177941267742850","DimensionId":7,"MemberId":720177941267742850,"Inc":""},"_vena_ClosedMonth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56493ffece784c5db4cd0fd3b40a250d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omparisonScenario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720177941070610503","DimensionId":2,"MemberId":720177941070610503,"Inc":""},"_vena_ComparisonScenario_P_2_720177941070610552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720177941070610552","DimensionId":2,"MemberId":720177941070610552,"Inc":""},"_vena_ComparisonScenario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757059920928440320","DimensionId":2,"MemberId":757059920928440320,"Inc":""},"_vena_ComparisonScenario_P_2_757060546592636928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757060546592636928","DimensionId":2,"MemberId":757060546592636928,"Inc":""},"_vena_ComparisonScenario_P_2_857777511039369220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857777511039369220","DimensionId":2,"MemberId":857777511039369220,"Inc":""},"_vena_ComparisonScenario_P_2_857777511047757827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857777511047757827","DimensionId":2,"MemberId":857777511047757827,"Inc":""},"_vena_ComparisonScenario_P_2_857777511051952131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857777511051952131","DimensionId":2,"MemberId":857777511051952131,"Inc":""},"_vena_CurrentForecast_P_1_720177941045444637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720177941045444637","DimensionId":1,"MemberId":720177941045444637,"Inc":""},"_vena_CurrentForecast_P_1_720177941045444666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720177941045444666","DimensionId":1,"MemberId":720177941045444666,"Inc":""},"_vena_CurrentForecast_P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720177941049638930","DimensionId":1,"MemberId":720177941049638930,"Inc":""},"_vena_CurrentForecast_P_1_721516088932433922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721516088932433922","DimensionId":1,"MemberId":721516088932433922,"Inc":""},"_vena_CurrentForecast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757059920928440320","DimensionId":2,"MemberId":757059920928440320,"Inc":""},"_vena_CurrentForecast_P_2_757060585947922432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757060585947922432","DimensionId":2,"MemberId":757060585947922432,"Inc":""},"_vena_CurrentForecast_P_2_857777511043563521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857777511043563521","DimensionId":2,"MemberId":857777511043563521,"Inc":""},"_vena_CurrentForecast_P_2_857777511051952129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857777511051952129","DimensionId":2,"MemberId":857777511051952129,"Inc":""},"_vena_CurrentForecast_P_2_857777511051952133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857777511051952133","DimensionId":2,"MemberId":857777511051952133,"Inc":""},"_vena_CurrentForecast_P_4_720177941091581984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720177941091581984","DimensionId":4,"MemberId":720177941091581984,"Inc":""},"_vena_CurrentForecast_P_4_720177941091581987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720177941091581987","DimensionId":4,"MemberId":720177941091581987,"Inc":""},"_vena_DYNC_SMultiSiteS1_BMultiSiteB1_168c83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168c83dd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168c83dd_9b223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168c83dd","DynamicRangeEntryID":"9b223b60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355cbf47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_d33fff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355cbf47","DynamicRangeEntryID":"d33fffa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482f496c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_36c3d841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482f496c","DynamicRangeEntryID":"36c3d841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bab48e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_47530c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bab48ef","DynamicRangeEntryID":"47530c7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787c5845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_1ff07a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787c5845","DynamicRangeEntryID":"1ff07a9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8131720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_20f2b71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8131720f","DynamicRangeEntryID":"20f2b71b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815e75d0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_24ed5d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815e75d0","DynamicRangeEntryID":"24ed5d32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224ae11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_258b0e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224ae11","DynamicRangeEntryID":"258b0ea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a63b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_8949180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a63b5","DynamicRangeEntryID":"8949180a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6934d95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_b9c427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6934d95","DynamicRangeEntryID":"b9c427f9","IsMultiDynamicRange":false,"MultiDynamicRangeID":null,"MultiDynamicCollectionID":null,"SectionName":"MultiSiteS1","BlockName":"MultiSiteB1","VenaRangeType":6,"DimensionIdStr":"-1","MemberIdStr":"-1","DimensionId":-1,"MemberId":-1,"Inc":""},"_vena_DYNC_SPayrollS1_BPayrollB1_268a020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268a020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268a020b_6970aa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268a020b","DynamicRangeEntryID":"6970aa91"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36d15da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_b38d5c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d15da1","DynamicRangeEntryID":"b38d5c58"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584fdb8a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_b972596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584fdb8a","DynamicRangeEntryID":"b972596a"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65345a82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_c437e440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65345a82","DynamicRangeEntryID":"c437e440"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f9dfc5f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_eaf6cd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f9dfc5f","DynamicRangeEntryID":"eaf6cd23"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c93ef3e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_7dabd402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c93ef3e","DynamicRangeEntryID":"7dabd402"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0891e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_5911a1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f0891e2","DynamicRangeEntryID":"5911a1c"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19167b4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_a4b5b5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19167b4","DynamicRangeEntryID":"a4b5b5ec"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d9ae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_126e5179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5d9ae0b","DynamicRangeEntryID":"126e5179"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fc760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_59f47628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fc760","DynamicRangeEntryID":"59f47628"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7710b31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_362956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7710b31","DynamicRangeEntryID":"362956fd"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454d35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_9e246e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454d35","DynamicRangeEntryID":"9e246e32","IsMultiDynamicRange":false,"MultiDynamicRangeID":null,"MultiDynamicCollectionID":null,"SectionName":"PayrollS1","BlockName":"PayrollB1","VenaRangeType":6,"DimensionIdStr":"-1","MemberIdStr":"-1","DimensionId":-1,"MemberId":-1,"Inc":""},"_vena_DYNP_SComparisonScenario_166f86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166f86c7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ae8d513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8d513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2d2b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2d2b4f9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aa3ed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a3ede8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urrentForecast_431b3134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431b3134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460e98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460e98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b8b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b8b95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ee30a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ee30aa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5446d3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5446d3c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ed47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ed47fe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84845b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84845bd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875a7511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875a7511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9f321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321d2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d09ed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09ed02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0dde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0ddecf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91fd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91fd4c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1545a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1545a80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5cbf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cbf8c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732c07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732c07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32b8749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32b8749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9294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9294d5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4a5a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4a5ae99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5201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5201e0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358038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358038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f6121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f6121d","DynamicRangeEntryID":null,"IsMultiDynamicRange":false,"MultiDynamicRangeID":null,"MultiDynamicCollectionID":null,"SectionName":"CurrentForecast","BlockName":"","VenaRangeType":7,"DimensionIdStr":"-1","MemberIdStr":"-1","DimensionId":-1,"MemberId":-1,"Inc":""},"_vena_DYNR_SCashFlowS2_BCashFlowB2_37fcf5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37fcf5d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37fcf5d8_2ef1d83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37fcf5d8","DynamicRangeEntryID":"2ef1d83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390bc48c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1f46329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1f46329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228d85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228d85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3b0f2960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3b0f2960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451b3b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451b3b29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4682a77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4682a77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496edc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496edcc5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62136d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62136d48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684d5551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684d5551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773b6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773b6b0f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78d707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78d707a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82e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82e26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86c8af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86c8af7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cfc58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cfc58d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bdb70f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bdb70f6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d371628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d371628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fe1610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fe1610c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c8b1261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3580f805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3580f805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5f49f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5f49f0b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6e789f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6e789fc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75350b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75350b41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9aab1a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9aab1a6b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b9f82a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b9f82a4f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cb6ef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cb6eff28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68da2e10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10a4bc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10a4bc1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de6c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de6c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f13c93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f13c93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40e08518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40e08518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5c836d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5c836df4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79fe3a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79fe3a9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9370fc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9370fc7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b057f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b057f4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df7c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df7c631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ea1e3d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ea1e3d13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9045c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14fe2c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14fe2c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e90b15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e90b15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20094e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20094ec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24503f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24503fb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268b1666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268b1666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2793f9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2793f9c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29a5fe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29a5fe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c1f04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c1f04e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321358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321358f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36643111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36643111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4223a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4223a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c339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c339b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43c6e7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43c6e7d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49305612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49305612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d2601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d2601f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50b34816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50b34816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58034140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58034140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acf7974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acf7974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649b3e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649b3ed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d57a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d57a99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69b41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69b41a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a82f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a82f7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b0d4666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b0d4666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f520e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f520e41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77e50515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77e50515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78babc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78babca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f602605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f602605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819710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819710d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e62a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e62a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99686c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99686cd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09b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09bb60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d3c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d3c62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771f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771f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c601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c601d5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fc1f4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fc1f4d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2eb3d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2eb3d52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55c53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55c53e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db83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db83f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0519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0519b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a99a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a99ad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fc14195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fc14195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68c522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68c522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75bf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75bf5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b428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b428e10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e086649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e086649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2eba96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2eba96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5c50845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5c50845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6163c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6163c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f9221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f9221b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2a8f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2a8fa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529a86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529a86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c7d900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c7d900e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1259419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1259419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5f69b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5f69be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7f39482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7f39482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d5f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d5f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98d1903f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11b6f830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11b6f830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194f3025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194f3025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a23b94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a23b94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ddf7607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ddf7607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291c63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291c63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30be7b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30be7b35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32b4a896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32b4a896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48555985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48555985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bb583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bb583d3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531354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531354b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62802c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62802ca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70d54468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70d54468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890506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890506c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f12dc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f12dc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906f0742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906f0742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08e2067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08e2067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c9db9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c9db9a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df3954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df3954a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660e1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660e1e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bb30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bb30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e526e5d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270dd90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270dd90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3087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3087d91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aa82146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aa82146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59a1988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59a1988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daba155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daba155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649bb124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649bb124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78bf26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78bf26ef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80882428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80882428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866e8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866e8f38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89fba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89fba4c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b6410c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b6410cb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fa2531b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1775d629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1775d629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22bf91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22bf91d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2806840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2806840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33c32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33c32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c77ec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c77ec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efe6531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efe6531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4a7a0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4a7a0bb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59671d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59671dd0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a9a202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a9a202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d77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d77db4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6c79ce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6c79ce3f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aab6c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aab6ce0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e06093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e06093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82898c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82898c09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904505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904505a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91edd72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91edd72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ac54b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ac54b24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dfe947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dfe947a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142c40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142c40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d94fb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d94fb48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218ad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218ad21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6474864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6474864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b53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b53c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f9099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f9099e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dfb57f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dfb57f5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6525007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6525007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c6d4d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c6d4dc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065f29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13a2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13a2ad1e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196258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196258e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bafe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bafe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bb33f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bb33f3b4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24a094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11d8f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11d8f87b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2b577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2b577aec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41786037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41786037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47ae7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47ae7c33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7530e2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7530e2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79d6b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79d6bb0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d0ae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d0aef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9a41a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9a41ac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b13ea929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b13ea929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cdfb82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cdfb82e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d2ac42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d2ac42b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e5c4b06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17d73d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17d73df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32b05146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32b05146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370be15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370be15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e5d6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e5d6e24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403c8d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403c8d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43f61640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43f61640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5ad319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5ad319c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6361b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6361bd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d866b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d866be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82d01560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82d01560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bdd1e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bdd1ef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cebb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cebba2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9448422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9448422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988a9e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988a9e4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998a2e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998a2e89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d91073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d91073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d25c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d25ce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ec90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ec90c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6cdb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6cdbe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d9a5360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d9a5360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7aa5878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7aa5878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ab13768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ab13768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c131c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c131c08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7e87566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7e87566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bd221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bd221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d2ea310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d2ea310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4883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4883a2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50da2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50da2c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a49a676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a49a676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bb1539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635a8545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635a8545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7061784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7061784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845d0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845d0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cdb5807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cdb5807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afe2f26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afe2f26a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2b7143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2b7143b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6d62f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6d62fc1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7b7823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7b7823c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b0f2875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b0f2875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2924c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2924cd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3855134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3855134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f8bb5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f8bb5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5714258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5fa74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5fa74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7e68e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7e68e9e8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b1f506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b1f506af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d22ac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d22ac0a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df7e3b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44aa8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44aa8f6a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b839422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b839422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df3a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df3a77c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6352d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6352d40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90398378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90398378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b4392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b4392e1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a46b220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a46b220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bc2fc9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bc2fc9d4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3a6cd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3a6cd55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8ecbf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8ecbf35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d8a9d242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d8a9d242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41cf2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41cf2d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7fed2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7fed2d1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54af03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101fce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101fce54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2f210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2f210a32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a35f5e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a35f5e53","IsMultiDynamicRange":false,"MultiDynamicRangeID":null,"MultiDynamicCollectionID":null,"SectionName":"CashFlowS2","BlockName":"CashFlowB2","VenaRangeType":5,"DimensionIdStr":"-1","MemberIdStr":"-1","DimensionId":-1,"MemberId":-1,"Inc":""},"_vena_DYNR_SMultiSiteS1_BMultiSiteB2_1083f28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1083f28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18257597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18257597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cc0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cc0ad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266a052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266a052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33c0163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33c0163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48b78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48b78b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04aa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04aa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61f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61f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66c87532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66c87532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67e18b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67e18b37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2a7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2a7d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9cdc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9cdc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aab6f2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aab6f2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d77bfc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d77bfc21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e54cd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e54cda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673c4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673c4a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f77e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f77e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2396aed9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cd03252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cd03252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1cf8d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1cf8d8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8c9c6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8c9c6e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49f553b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375850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375850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7324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7324f6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95f9b67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95f9b67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dec5b41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dec5b41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5033f3f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_b8d4232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5033f3f4","DynamicRangeEntryID":"b8d4232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55f7c923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118ad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118ad63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b6ee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b6ee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14041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14041d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18d196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18d196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ed557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ed557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21dc0a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21dc0aa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233b1751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233b1751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3435879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3435879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35646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35646b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396ee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396eed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f000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f000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43cc2f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43cc2f69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c04577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c04577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514b6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514b6d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55e38e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55e38e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5752c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5752cb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617a09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617a09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63b92f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63b92f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64721211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64721211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6503df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6503df24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651b351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651b351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c82ab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c82abe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7641836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7641836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a5580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a5580a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cfc3e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cfc3e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e077e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e077e7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802d58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802d58e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c5bed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c5bed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ec2673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ec2673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968b4003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968b4003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986252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986252c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992bf5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992bf5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ab31c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ab31c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b58f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b58f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0c9b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0c9b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cd19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cd19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1526516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1526516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42b4b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42b4b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bd12208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bd12208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d8a070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d8a070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3e2a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3e2a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86719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86719e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baf0c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baf0c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1eb820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1eb820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411f90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411f90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5f7183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5f7183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c4f91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c4f91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fae27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fae27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6891e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6891e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82d391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82d391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f82e26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f82e26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1cbf336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1cbf336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c3978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c3978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0b9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0b9b5b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2169601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2169601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7a9f1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7a9f1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c2b2cb6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10006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10006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48cf333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48cf333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60d0ca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60d0ca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ea579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ea579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78fcb914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78fcb914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86dea320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86dea320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5bd9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5bd9a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ae6ef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ae6ef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9899265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9899265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73bc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73bc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93b8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93b8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1e394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1e394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fdbe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fdbe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bb1bb8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10c66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10c66a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1615ae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1615aec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18938a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18938a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d1357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d1357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29a8b5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29a8b5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b98d891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b98d891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3372eb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3372ebf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35160283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35160283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3546a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3546aac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4fe112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4fe112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5385997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5385997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58fd94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58fd94f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bc63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bc63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767e30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767e30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805c43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805c43a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f5854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f5854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92e48f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92e48f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9653b8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9653b8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97d53b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97d53b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ba2a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ba2ae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de4e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de4ee62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aebd30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aebd30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79a53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79a53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dd00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dd00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e166b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e166b43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dab21603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dab21603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467ea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467ea12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9d95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9d95b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f30c249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f30c249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025f42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6453bc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6453bc0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783240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783240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be50631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be50631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dd65e8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dd65e8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4c9a740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4c9a740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83cd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83cdd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f965b5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f965b5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cc9f877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2b680e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2b680eb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6975ef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6975ef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71a44a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71a44a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75060309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75060309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f302e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f302e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83042b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83042b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ace2d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ace2d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b18f75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b18f75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d28070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d28070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edb1d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edb1d49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9da58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9da58c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e8dea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e8dea96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b832b0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32481d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32481d1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33ac7c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33ac7c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b39620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b39620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d7fca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d7fca23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82d4541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82d4541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2703058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2703058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32b659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32b659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4d2107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4d2107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d606980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d606980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9a8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9a8a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dc92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dc92f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8d7562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1af4b502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1af4b502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224e926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224e926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2280ab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2280ab0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328c5202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328c5202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46b7a4b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46b7a4b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4d59b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4d59b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50578f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50578f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512f5e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512f5e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534637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534637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538af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538af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770e5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770e5c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78b80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78b80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af0a58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af0a58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ecad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ecad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fdb0b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fdb0b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81190970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81190970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95f19f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95f19f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a611fd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a611fd4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2a64682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2a64682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53624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53624a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94b7e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94b7e30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c991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c991d76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cbeb33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cbeb33a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cc54394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cc54394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df86b4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df86b4d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eefa5677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eefa5677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fdeb7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fdeb7a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c191dd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219913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219913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295b0b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295b0b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b0ede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b0ede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e360d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e360d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736c7057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736c7057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79cf4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79cf4f38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8fce9b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8fce9b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95e8d1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95e8d1a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bc265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bc265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f507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f507c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a21de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a21de25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5dfa63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5dfa63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f7b3b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f7b3b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243c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243cf59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97aa3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97aa3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a2f7d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a2f7d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e673365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e673365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d34bbd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d34bbd84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1ab526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1ab526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d9f1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d9f1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047399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95beef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95beef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ec4a939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ec4a939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de8844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de8844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fc0c2c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fc0c2cd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31818a5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1d344a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1d344a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2bcb8464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2bcb8464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50d8c347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50d8c347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51d7b9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51d7b9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7e2e2035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7e2e2035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88eb4b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88eb4b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94d9b079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94d9b079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28f4b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28f4b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2e1ef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2e1efe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01b014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01b014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4191f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4191f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9a1286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1fa1bc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1fa1bc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20d43404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20d43404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46e19d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46e19d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77933548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77933548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81ebeb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81ebebb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96a4b410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96a4b410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b94a6c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b94a6cf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c7f34f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c7f34f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e885a314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e885a314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f3ad5787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f3ad5787","IsMultiDynamicRange":false,"MultiDynamicRangeID":null,"MultiDynamicCollectionID":null,"SectionName":"MultiSiteS1","BlockName":"MultiSiteB2","VenaRangeType":5,"DimensionIdStr":"-1","MemberIdStr":"-1","DimensionId":-1,"MemberId":-1,"Inc":""},"_vena_DYNR_SMYPS1_BMYPB2_22528b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22528b00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22528b00_12495c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12495c4b","IsMultiDynamicRange":false,"MultiDynamicRangeID":null,"MultiDynamicCollectionID":null,"SectionName":"MYPS1","BlockName":"MYPB2","VenaRangeType":5,"DimensionIdStr":"-1","MemberIdStr":"-1","DimensionId":-1,"MemberId":-1,"Inc":""},"_vena_DYNR_SMYPS1_BMYPB2_22528b00_1aa277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aa277f3","IsMultiDynamicRange":false,"MultiDynamicRangeID":null,"MultiDynamicCollectionID":null,"SectionName":"MYPS1","BlockName":"MYPB2","VenaRangeType":5,"DimensionIdStr":"-1","MemberIdStr":"-1","DimensionId":-1,"MemberId":-1,"Inc":""},"_vena_DYNR_SMYPS1_BMYPB2_22528b00_1e850e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e850ea7","IsMultiDynamicRange":false,"MultiDynamicRangeID":null,"MultiDynamicCollectionID":null,"SectionName":"MYPS1","BlockName":"MYPB2","VenaRangeType":5,"DimensionIdStr":"-1","MemberIdStr":"-1","DimensionId":-1,"MemberId":-1,"Inc":""},"_vena_DYNR_SMYPS1_BMYPB2_22528b00_2da1d61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2da1d61d","IsMultiDynamicRange":false,"MultiDynamicRangeID":null,"MultiDynamicCollectionID":null,"SectionName":"MYPS1","BlockName":"MYPB2","VenaRangeType":5,"DimensionIdStr":"-1","MemberIdStr":"-1","DimensionId":-1,"MemberId":-1,"Inc":""},"_vena_DYNR_SMYPS1_BMYPB2_22528b00_35cfaf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35cfaf60","IsMultiDynamicRange":false,"MultiDynamicRangeID":null,"MultiDynamicCollectionID":null,"SectionName":"MYPS1","BlockName":"MYPB2","VenaRangeType":5,"DimensionIdStr":"-1","MemberIdStr":"-1","DimensionId":-1,"MemberId":-1,"Inc":""},"_vena_DYNR_SMYPS1_BMYPB2_22528b00_3d006316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d006316","IsMultiDynamicRange":false,"MultiDynamicRangeID":null,"MultiDynamicCollectionID":null,"SectionName":"MYPS1","BlockName":"MYPB2","VenaRangeType":5,"DimensionIdStr":"-1","MemberIdStr":"-1","DimensionId":-1,"MemberId":-1,"Inc":""},"_vena_DYNR_SMYPS1_BMYPB2_22528b00_5d1ae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5d1aeb70","IsMultiDynamicRange":false,"MultiDynamicRangeID":null,"MultiDynamicCollectionID":null,"SectionName":"MYPS1","BlockName":"MYPB2","VenaRangeType":5,"DimensionIdStr":"-1","MemberIdStr":"-1","DimensionId":-1,"MemberId":-1,"Inc":""},"_vena_DYNR_SMYPS1_BMYPB2_22528b00_6c08f8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6c08f8a2","IsMultiDynamicRange":false,"MultiDynamicRangeID":null,"MultiDynamicCollectionID":null,"SectionName":"MYPS1","BlockName":"MYPB2","VenaRangeType":5,"DimensionIdStr":"-1","MemberIdStr":"-1","DimensionId":-1,"MemberId":-1,"Inc":""},"_vena_DYNR_SMYPS1_BMYPB2_22528b00_7d7d3a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7d7d3a43","IsMultiDynamicRange":false,"MultiDynamicRangeID":null,"MultiDynamicCollectionID":null,"SectionName":"MYPS1","BlockName":"MYPB2","VenaRangeType":5,"DimensionIdStr":"-1","MemberIdStr":"-1","DimensionId":-1,"MemberId":-1,"Inc":""},"_vena_DYNR_SMYPS1_BMYPB2_22528b00_80ed1f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80ed1ffc","IsMultiDynamicRange":false,"MultiDynamicRangeID":null,"MultiDynamicCollectionID":null,"SectionName":"MYPS1","BlockName":"MYPB2","VenaRangeType":5,"DimensionIdStr":"-1","MemberIdStr":"-1","DimensionId":-1,"MemberId":-1,"Inc":""},"_vena_DYNR_SMYPS1_BMYPB2_22528b00_83cec237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83cec237","IsMultiDynamicRange":false,"MultiDynamicRangeID":null,"MultiDynamicCollectionID":null,"SectionName":"MYPS1","BlockName":"MYPB2","VenaRangeType":5,"DimensionIdStr":"-1","MemberIdStr":"-1","DimensionId":-1,"MemberId":-1,"Inc":""},"_vena_DYNR_SMYPS1_BMYPB2_22528b00_8b561b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b561b4a","IsMultiDynamicRange":false,"MultiDynamicRangeID":null,"MultiDynamicCollectionID":null,"SectionName":"MYPS1","BlockName":"MYPB2","VenaRangeType":5,"DimensionIdStr":"-1","MemberIdStr":"-1","DimensionId":-1,"MemberId":-1,"Inc":""},"_vena_DYNR_SMYPS1_BMYPB2_22528b00_8e20437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e20437b","IsMultiDynamicRange":false,"MultiDynamicRangeID":null,"MultiDynamicCollectionID":null,"SectionName":"MYPS1","BlockName":"MYPB2","VenaRangeType":5,"DimensionIdStr":"-1","MemberIdStr":"-1","DimensionId":-1,"MemberId":-1,"Inc":""},"_vena_DYNR_SMYPS1_BMYPB2_22528b00_ad7b58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ad7b58c8","IsMultiDynamicRange":false,"MultiDynamicRangeID":null,"MultiDynamicCollectionID":null,"SectionName":"MYPS1","BlockName":"MYPB2","VenaRangeType":5,"DimensionIdStr":"-1","MemberIdStr":"-1","DimensionId":-1,"MemberId":-1,"Inc":""},"_vena_DYNR_SMYPS1_BMYPB2_22528b00_b44e0f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44e0f9a","IsMultiDynamicRange":false,"MultiDynamicRangeID":null,"MultiDynamicCollectionID":null,"SectionName":"MYPS1","BlockName":"MYPB2","VenaRangeType":5,"DimensionIdStr":"-1","MemberIdStr":"-1","DimensionId":-1,"MemberId":-1,"Inc":""},"_vena_DYNR_SMYPS1_BMYPB2_22528b00_b62113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62113e5","IsMultiDynamicRange":false,"MultiDynamicRangeID":null,"MultiDynamicCollectionID":null,"SectionName":"MYPS1","BlockName":"MYPB2","VenaRangeType":5,"DimensionIdStr":"-1","MemberIdStr":"-1","DimensionId":-1,"MemberId":-1,"Inc":""},"_vena_DYNR_SMYPS1_BMYPB2_22528b00_c35649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35649bd","IsMultiDynamicRange":false,"MultiDynamicRangeID":null,"MultiDynamicCollectionID":null,"SectionName":"MYPS1","BlockName":"MYPB2","VenaRangeType":5,"DimensionIdStr":"-1","MemberIdStr":"-1","DimensionId":-1,"MemberId":-1,"Inc":""},"_vena_DYNR_SMYPS1_BMYPB2_22528b00_c88e52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88e52e3","IsMultiDynamicRange":false,"MultiDynamicRangeID":null,"MultiDynamicCollectionID":null,"SectionName":"MYPS1","BlockName":"MYPB2","VenaRangeType":5,"DimensionIdStr":"-1","MemberIdStr":"-1","DimensionId":-1,"MemberId":-1,"Inc":""},"_vena_DYNR_SMYPS1_BMYPB2_22528b00_d31b8706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d31b8706","IsMultiDynamicRange":false,"MultiDynamicRangeID":null,"MultiDynamicCollectionID":null,"SectionName":"MYPS1","BlockName":"MYPB2","VenaRangeType":5,"DimensionIdStr":"-1","MemberIdStr":"-1","DimensionId":-1,"MemberId":-1,"Inc":""},"_vena_DYNR_SMYPS1_BMYPB2_22528b00_fb39b19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fb39b19d","IsMultiDynamicRange":false,"MultiDynamicRangeID":null,"MultiDynamicCollectionID":null,"SectionName":"MYPS1","BlockName":"MYPB2","VenaRangeType":5,"DimensionIdStr":"-1","MemberIdStr":"-1","DimensionId":-1,"MemberId":-1,"Inc":""},"_vena_DYNR_SMYPS1_BMYPB2_625d4a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625d4a93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625d4a93_229e97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229e97e0","IsMultiDynamicRange":false,"MultiDynamicRangeID":null,"MultiDynamicCollectionID":null,"SectionName":"MYPS1","BlockName":"MYPB2","VenaRangeType":5,"DimensionIdStr":"-1","MemberIdStr":"-1","DimensionId":-1,"MemberId":-1,"Inc":""},"_vena_DYNR_SMYPS1_BMYPB2_625d4a93_2bf73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bf73d91","IsMultiDynamicRange":false,"MultiDynamicRangeID":null,"MultiDynamicCollectionID":null,"SectionName":"MYPS1","BlockName":"MYPB2","VenaRangeType":5,"DimensionIdStr":"-1","MemberIdStr":"-1","DimensionId":-1,"MemberId":-1,"Inc":""},"_vena_DYNR_SMYPS1_BMYPB2_625d4a93_2de3827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de3827","IsMultiDynamicRange":false,"MultiDynamicRangeID":null,"MultiDynamicCollectionID":null,"SectionName":"MYPS1","BlockName":"MYPB2","VenaRangeType":5,"DimensionIdStr":"-1","MemberIdStr":"-1","DimensionId":-1,"MemberId":-1,"Inc":""},"_vena_DYNR_SMYPS1_BMYPB2_625d4a93_424009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424009e8","IsMultiDynamicRange":false,"MultiDynamicRangeID":null,"MultiDynamicCollectionID":null,"SectionName":"MYPS1","BlockName":"MYPB2","VenaRangeType":5,"DimensionIdStr":"-1","MemberIdStr":"-1","DimensionId":-1,"MemberId":-1,"Inc":""},"_vena_DYNR_SMYPS1_BMYPB2_625d4a93_4f214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f214f4","IsMultiDynamicRange":false,"MultiDynamicRangeID":null,"MultiDynamicCollectionID":null,"SectionName":"MYPS1","BlockName":"MYPB2","VenaRangeType":5,"DimensionIdStr":"-1","MemberIdStr":"-1","DimensionId":-1,"MemberId":-1,"Inc":""},"_vena_DYNR_SMYPS1_BMYPB2_625d4a93_50dd5b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50dd5b56","IsMultiDynamicRange":false,"MultiDynamicRangeID":null,"MultiDynamicCollectionID":null,"SectionName":"MYPS1","BlockName":"MYPB2","VenaRangeType":5,"DimensionIdStr":"-1","MemberIdStr":"-1","DimensionId":-1,"MemberId":-1,"Inc":""},"_vena_DYNR_SMYPS1_BMYPB2_625d4a93_65b18b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65b18b21","IsMultiDynamicRange":false,"MultiDynamicRangeID":null,"MultiDynamicCollectionID":null,"SectionName":"MYPS1","BlockName":"MYPB2","VenaRangeType":5,"DimensionIdStr":"-1","MemberIdStr":"-1","DimensionId":-1,"MemberId":-1,"Inc":""},"_vena_DYNR_SMYPS1_BMYPB2_625d4a93_660f2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660f2ac5","IsMultiDynamicRange":false,"MultiDynamicRangeID":null,"MultiDynamicCollectionID":null,"SectionName":"MYPS1","BlockName":"MYPB2","VenaRangeType":5,"DimensionIdStr":"-1","MemberIdStr":"-1","DimensionId":-1,"MemberId":-1,"Inc":""},"_vena_DYNR_SMYPS1_BMYPB2_625d4a93_6a46571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a46571f","IsMultiDynamicRange":false,"MultiDynamicRangeID":null,"MultiDynamicCollectionID":null,"SectionName":"MYPS1","BlockName":"MYPB2","VenaRangeType":5,"DimensionIdStr":"-1","MemberIdStr":"-1","DimensionId":-1,"MemberId":-1,"Inc":""},"_vena_DYNR_SMYPS1_BMYPB2_625d4a93_6f81b445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f81b445","IsMultiDynamicRange":false,"MultiDynamicRangeID":null,"MultiDynamicCollectionID":null,"SectionName":"MYPS1","BlockName":"MYPB2","VenaRangeType":5,"DimensionIdStr":"-1","MemberIdStr":"-1","DimensionId":-1,"MemberId":-1,"Inc":""},"_vena_DYNR_SMYPS1_BMYPB2_625d4a93_7164502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7164502f","IsMultiDynamicRange":false,"MultiDynamicRangeID":null,"MultiDynamicCollectionID":null,"SectionName":"MYPS1","BlockName":"MYPB2","VenaRangeType":5,"DimensionIdStr":"-1","MemberIdStr":"-1","DimensionId":-1,"MemberId":-1,"Inc":""},"_vena_DYNR_SMYPS1_BMYPB2_625d4a93_73922b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73922b88","IsMultiDynamicRange":false,"MultiDynamicRangeID":null,"MultiDynamicCollectionID":null,"SectionName":"MYPS1","BlockName":"MYPB2","VenaRangeType":5,"DimensionIdStr":"-1","MemberIdStr":"-1","DimensionId":-1,"MemberId":-1,"Inc":""},"_vena_DYNR_SMYPS1_BMYPB2_625d4a93_77a61c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77a61c8b","IsMultiDynamicRange":false,"MultiDynamicRangeID":null,"MultiDynamicCollectionID":null,"SectionName":"MYPS1","BlockName":"MYPB2","VenaRangeType":5,"DimensionIdStr":"-1","MemberIdStr":"-1","DimensionId":-1,"MemberId":-1,"Inc":""},"_vena_DYNR_SMYPS1_BMYPB2_625d4a93_8066ed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8066ed4f","IsMultiDynamicRange":false,"MultiDynamicRangeID":null,"MultiDynamicCollectionID":null,"SectionName":"MYPS1","BlockName":"MYPB2","VenaRangeType":5,"DimensionIdStr":"-1","MemberIdStr":"-1","DimensionId":-1,"MemberId":-1,"Inc":""},"_vena_DYNR_SMYPS1_BMYPB2_625d4a93_8077ec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8077ecdc","IsMultiDynamicRange":false,"MultiDynamicRangeID":null,"MultiDynamicCollectionID":null,"SectionName":"MYPS1","BlockName":"MYPB2","VenaRangeType":5,"DimensionIdStr":"-1","MemberIdStr":"-1","DimensionId":-1,"MemberId":-1,"Inc":""},"_vena_DYNR_SMYPS1_BMYPB2_625d4a93_820c11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820c11bc","IsMultiDynamicRange":false,"MultiDynamicRangeID":null,"MultiDynamicCollectionID":null,"SectionName":"MYPS1","BlockName":"MYPB2","VenaRangeType":5,"DimensionIdStr":"-1","MemberIdStr":"-1","DimensionId":-1,"MemberId":-1,"Inc":""},"_vena_DYNR_SMYPS1_BMYPB2_625d4a93_98b428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98b428bf","IsMultiDynamicRange":false,"MultiDynamicRangeID":null,"MultiDynamicCollectionID":null,"SectionName":"MYPS1","BlockName":"MYPB2","VenaRangeType":5,"DimensionIdStr":"-1","MemberIdStr":"-1","DimensionId":-1,"MemberId":-1,"Inc":""},"_vena_DYNR_SMYPS1_BMYPB2_625d4a93_a812ff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812ff7d","IsMultiDynamicRange":false,"MultiDynamicRangeID":null,"MultiDynamicCollectionID":null,"SectionName":"MYPS1","BlockName":"MYPB2","VenaRangeType":5,"DimensionIdStr":"-1","MemberIdStr":"-1","DimensionId":-1,"MemberId":-1,"Inc":""},"_vena_DYNR_SMYPS1_BMYPB2_625d4a93_aef9863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ef9863a","IsMultiDynamicRange":false,"MultiDynamicRangeID":null,"MultiDynamicCollectionID":null,"SectionName":"MYPS1","BlockName":"MYPB2","VenaRangeType":5,"DimensionIdStr":"-1","MemberIdStr":"-1","DimensionId":-1,"MemberId":-1,"Inc":""},"_vena_DYNR_SMYPS1_BMYPB2_625d4a93_b26a2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26a2ab1","IsMultiDynamicRange":false,"MultiDynamicRangeID":null,"MultiDynamicCollectionID":null,"SectionName":"MYPS1","BlockName":"MYPB2","VenaRangeType":5,"DimensionIdStr":"-1","MemberIdStr":"-1","DimensionId":-1,"MemberId":-1,"Inc":""},"_vena_DYNR_SMYPS1_BMYPB2_625d4a93_b2c45d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c45dfb","IsMultiDynamicRange":false,"MultiDynamicRangeID":null,"MultiDynamicCollectionID":null,"SectionName":"MYPS1","BlockName":"MYPB2","VenaRangeType":5,"DimensionIdStr":"-1","MemberIdStr":"-1","DimensionId":-1,"MemberId":-1,"Inc":""},"_vena_DYNR_SMYPS1_BMYPB2_625d4a93_b3c51233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3c51233","IsMultiDynamicRange":false,"MultiDynamicRangeID":null,"MultiDynamicCollectionID":null,"SectionName":"MYPS1","BlockName":"MYPB2","VenaRangeType":5,"DimensionIdStr":"-1","MemberIdStr":"-1","DimensionId":-1,"MemberId":-1,"Inc":""},"_vena_DYNR_SMYPS1_BMYPB2_625d4a93_c01f95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c01f95d4","IsMultiDynamicRange":false,"MultiDynamicRangeID":null,"MultiDynamicCollectionID":null,"SectionName":"MYPS1","BlockName":"MYPB2","VenaRangeType":5,"DimensionIdStr":"-1","MemberIdStr":"-1","DimensionId":-1,"MemberId":-1,"Inc":""},"_vena_DYNR_SMYPS1_BMYPB2_625d4a93_d2605c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2605cb9","IsMultiDynamicRange":false,"MultiDynamicRangeID":null,"MultiDynamicCollectionID":null,"SectionName":"MYPS1","BlockName":"MYPB2","VenaRangeType":5,"DimensionIdStr":"-1","MemberIdStr":"-1","DimensionId":-1,"MemberId":-1,"Inc":""},"_vena_DYNR_SMYPS1_BMYPB2_625d4a93_d7b732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7b732cb","IsMultiDynamicRange":false,"MultiDynamicRangeID":null,"MultiDynamicCollectionID":null,"SectionName":"MYPS1","BlockName":"MYPB2","VenaRangeType":5,"DimensionIdStr":"-1","MemberIdStr":"-1","DimensionId":-1,"MemberId":-1,"Inc":""},"_vena_DYNR_SMYPS1_BMYPB2_625d4a93_d907c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907c28","IsMultiDynamicRange":false,"MultiDynamicRangeID":null,"MultiDynamicCollectionID":null,"SectionName":"MYPS1","BlockName":"MYPB2","VenaRangeType":5,"DimensionIdStr":"-1","MemberIdStr":"-1","DimensionId":-1,"MemberId":-1,"Inc":""},"_vena_DYNR_SMYPS1_BMYPB2_625d4a93_de2cec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e2cec19","IsMultiDynamicRange":false,"MultiDynamicRangeID":null,"MultiDynamicCollectionID":null,"SectionName":"MYPS1","BlockName":"MYPB2","VenaRangeType":5,"DimensionIdStr":"-1","MemberIdStr":"-1","DimensionId":-1,"MemberId":-1,"Inc":""},"_vena_DYNR_SMYPS1_BMYPB2_625d4a93_f42df663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42df663","IsMultiDynamicRange":false,"MultiDynamicRangeID":null,"MultiDynamicCollectionID":null,"SectionName":"MYPS1","BlockName":"MYPB2","VenaRangeType":5,"DimensionIdStr":"-1","MemberIdStr":"-1","DimensionId":-1,"MemberId":-1,"Inc":""},"_vena_DYNR_SMYPS1_BMYPB2_625d4a93_fd470a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d470ad6","IsMultiDynamicRange":false,"MultiDynamicRangeID":null,"MultiDynamicCollectionID":null,"SectionName":"MYPS1","BlockName":"MYPB2","VenaRangeType":5,"DimensionIdStr":"-1","MemberIdStr":"-1","DimensionId":-1,"MemberId":-1,"Inc":""},"_vena_DYNR_SMYPS1_BMYPB2_62bf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bfda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bfda8_28d7f0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28d7f0b0","IsMultiDynamicRange":false,"MultiDynamicRangeID":null,"MultiDynamicCollectionID":null,"SectionName":"MYPS1","BlockName":"MYPB2","VenaRangeType":5,"DimensionIdStr":"-1","MemberIdStr":"-1","DimensionId":-1,"MemberId":-1,"Inc":""},"_vena_DYNR_SMYPS1_BMYPB2_62bfda8_29d2d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29d2d7b","IsMultiDynamicRange":false,"MultiDynamicRangeID":null,"MultiDynamicCollectionID":null,"SectionName":"MYPS1","BlockName":"MYPB2","VenaRangeType":5,"DimensionIdStr":"-1","MemberIdStr":"-1","DimensionId":-1,"MemberId":-1,"Inc":""},"_vena_DYNR_SMYPS1_BMYPB2_62bfda8_37625d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37625dad","IsMultiDynamicRange":false,"MultiDynamicRangeID":null,"MultiDynamicCollectionID":null,"SectionName":"MYPS1","BlockName":"MYPB2","VenaRangeType":5,"DimensionIdStr":"-1","MemberIdStr":"-1","DimensionId":-1,"MemberId":-1,"Inc":""},"_vena_DYNR_SMYPS1_BMYPB2_62bfda8_37f8230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f8230f","IsMultiDynamicRange":false,"MultiDynamicRangeID":null,"MultiDynamicCollectionID":null,"SectionName":"MYPS1","BlockName":"MYPB2","VenaRangeType":5,"DimensionIdStr":"-1","MemberIdStr":"-1","DimensionId":-1,"MemberId":-1,"Inc":""},"_vena_DYNR_SMYPS1_BMYPB2_62bfda8_39e08003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39e08003","IsMultiDynamicRange":false,"MultiDynamicRangeID":null,"MultiDynamicCollectionID":null,"SectionName":"MYPS1","BlockName":"MYPB2","VenaRangeType":5,"DimensionIdStr":"-1","MemberIdStr":"-1","DimensionId":-1,"MemberId":-1,"Inc":""},"_vena_DYNR_SMYPS1_BMYPB2_62bfda8_4dac1f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4dac1f20","IsMultiDynamicRange":false,"MultiDynamicRangeID":null,"MultiDynamicCollectionID":null,"SectionName":"MYPS1","BlockName":"MYPB2","VenaRangeType":5,"DimensionIdStr":"-1","MemberIdStr":"-1","DimensionId":-1,"MemberId":-1,"Inc":""},"_vena_DYNR_SMYPS1_BMYPB2_62bfda8_575e7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575e7f42","IsMultiDynamicRange":false,"MultiDynamicRangeID":null,"MultiDynamicCollectionID":null,"SectionName":"MYPS1","BlockName":"MYPB2","VenaRangeType":5,"DimensionIdStr":"-1","MemberIdStr":"-1","DimensionId":-1,"MemberId":-1,"Inc":""},"_vena_DYNR_SMYPS1_BMYPB2_62bfda8_6ccf8d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6ccf8d3e","IsMultiDynamicRange":false,"MultiDynamicRangeID":null,"MultiDynamicCollectionID":null,"SectionName":"MYPS1","BlockName":"MYPB2","VenaRangeType":5,"DimensionIdStr":"-1","MemberIdStr":"-1","DimensionId":-1,"MemberId":-1,"Inc":""},"_vena_DYNR_SMYPS1_BMYPB2_62bfda8_701fed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701fed76","IsMultiDynamicRange":false,"MultiDynamicRangeID":null,"MultiDynamicCollectionID":null,"SectionName":"MYPS1","BlockName":"MYPB2","VenaRangeType":5,"DimensionIdStr":"-1","MemberIdStr":"-1","DimensionId":-1,"MemberId":-1,"Inc":""},"_vena_DYNR_SMYPS1_BMYPB2_62bfda8_72cdc7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72cdc7fb","IsMultiDynamicRange":false,"MultiDynamicRangeID":null,"MultiDynamicCollectionID":null,"SectionName":"MYPS1","BlockName":"MYPB2","VenaRangeType":5,"DimensionIdStr":"-1","MemberIdStr":"-1","DimensionId":-1,"MemberId":-1,"Inc":""},"_vena_DYNR_SMYPS1_BMYPB2_62bfda8_7d3540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7d3540b5","IsMultiDynamicRange":false,"MultiDynamicRangeID":null,"MultiDynamicCollectionID":null,"SectionName":"MYPS1","BlockName":"MYPB2","VenaRangeType":5,"DimensionIdStr":"-1","MemberIdStr":"-1","DimensionId":-1,"MemberId":-1,"Inc":""},"_vena_DYNR_SMYPS1_BMYPB2_62bfda8_851ce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851cee9c","IsMultiDynamicRange":false,"MultiDynamicRangeID":null,"MultiDynamicCollectionID":null,"SectionName":"MYPS1","BlockName":"MYPB2","VenaRangeType":5,"DimensionIdStr":"-1","MemberIdStr":"-1","DimensionId":-1,"MemberId":-1,"Inc":""},"_vena_DYNR_SMYPS1_BMYPB2_62bfda8_92c3554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92c3554c","IsMultiDynamicRange":false,"MultiDynamicRangeID":null,"MultiDynamicCollectionID":null,"SectionName":"MYPS1","BlockName":"MYPB2","VenaRangeType":5,"DimensionIdStr":"-1","MemberIdStr":"-1","DimensionId":-1,"MemberId":-1,"Inc":""},"_vena_DYNR_SMYPS1_BMYPB2_62bfda8_949f10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949f10c3","IsMultiDynamicRange":false,"MultiDynamicRangeID":null,"MultiDynamicCollectionID":null,"SectionName":"MYPS1","BlockName":"MYPB2","VenaRangeType":5,"DimensionIdStr":"-1","MemberIdStr":"-1","DimensionId":-1,"MemberId":-1,"Inc":""},"_vena_DYNR_SMYPS1_BMYPB2_62bfda8_9d9da5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d9da5b2","IsMultiDynamicRange":false,"MultiDynamicRangeID":null,"MultiDynamicCollectionID":null,"SectionName":"MYPS1","BlockName":"MYPB2","VenaRangeType":5,"DimensionIdStr":"-1","MemberIdStr":"-1","DimensionId":-1,"MemberId":-1,"Inc":""},"_vena_DYNR_SMYPS1_BMYPB2_62bfda8_a2c01361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2c01361","IsMultiDynamicRange":false,"MultiDynamicRangeID":null,"MultiDynamicCollectionID":null,"SectionName":"MYPS1","BlockName":"MYPB2","VenaRangeType":5,"DimensionIdStr":"-1","MemberIdStr":"-1","DimensionId":-1,"MemberId":-1,"Inc":""},"_vena_DYNR_SMYPS1_BMYPB2_62bfda8_a360d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360dab1","IsMultiDynamicRange":false,"MultiDynamicRangeID":null,"MultiDynamicCollectionID":null,"SectionName":"MYPS1","BlockName":"MYPB2","VenaRangeType":5,"DimensionIdStr":"-1","MemberIdStr":"-1","DimensionId":-1,"MemberId":-1,"Inc":""},"_vena_DYNR_SMYPS1_BMYPB2_62bfda8_aa83b21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aa83b21b","IsMultiDynamicRange":false,"MultiDynamicRangeID":null,"MultiDynamicCollectionID":null,"SectionName":"MYPS1","BlockName":"MYPB2","VenaRangeType":5,"DimensionIdStr":"-1","MemberIdStr":"-1","DimensionId":-1,"MemberId":-1,"Inc":""},"_vena_DYNR_SMYPS1_BMYPB2_62bfda8_b7cf1800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b7cf1800","IsMultiDynamicRange":false,"MultiDynamicRangeID":null,"MultiDynamicCollectionID":null,"SectionName":"MYPS1","BlockName":"MYPB2","VenaRangeType":5,"DimensionIdStr":"-1","MemberIdStr":"-1","DimensionId":-1,"MemberId":-1,"Inc":""},"_vena_DYNR_SMYPS1_BMYPB2_62bfda8_c6bd00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6bd00ad","IsMultiDynamicRange":false,"MultiDynamicRangeID":null,"MultiDynamicCollectionID":null,"SectionName":"MYPS1","BlockName":"MYPB2","VenaRangeType":5,"DimensionIdStr":"-1","MemberIdStr":"-1","DimensionId":-1,"MemberId":-1,"Inc":""},"_vena_DYNR_SMYPS1_BMYPB2_62bfda8_c9810b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9810bff","IsMultiDynamicRange":false,"MultiDynamicRangeID":null,"MultiDynamicCollectionID":null,"SectionName":"MYPS1","BlockName":"MYPB2","VenaRangeType":5,"DimensionIdStr":"-1","MemberIdStr":"-1","DimensionId":-1,"MemberId":-1,"Inc":""},"_vena_DYNR_SMYPS1_BMYPB2_62bfda8_d094f69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d094f69b","IsMultiDynamicRange":false,"MultiDynamicRangeID":null,"MultiDynamicCollectionID":null,"SectionName":"MYPS1","BlockName":"MYPB2","VenaRangeType":5,"DimensionIdStr":"-1","MemberIdStr":"-1","DimensionId":-1,"MemberId":-1,"Inc":""},"_vena_DYNR_SMYPS1_BMYPB2_62bfda8_e5a765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5a765ae","IsMultiDynamicRange":false,"MultiDynamicRangeID":null,"MultiDynamicCollectionID":null,"SectionName":"MYPS1","BlockName":"MYPB2","VenaRangeType":5,"DimensionIdStr":"-1","MemberIdStr":"-1","DimensionId":-1,"MemberId":-1,"Inc":""},"_vena_DYNR_SMYPS1_BMYPB2_62bfda8_e930fe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930fe8b","IsMultiDynamicRange":false,"MultiDynamicRangeID":null,"MultiDynamicCollectionID":null,"SectionName":"MYPS1","BlockName":"MYPB2","VenaRangeType":5,"DimensionIdStr":"-1","MemberIdStr":"-1","DimensionId":-1,"MemberId":-1,"Inc":""},"_vena_DYNR_SMYPS1_BMYPB2_62bfda8_f6d32e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6d32e01","IsMultiDynamicRange":false,"MultiDynamicRangeID":null,"MultiDynamicCollectionID":null,"SectionName":"MYPS1","BlockName":"MYPB2","VenaRangeType":5,"DimensionIdStr":"-1","MemberIdStr":"-1","DimensionId":-1,"MemberId":-1,"Inc":""},"_vena_DYNR_SMYPS1_BMYPB2_62bfda8_fc4bf40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c4bf40c","IsMultiDynamicRange":false,"MultiDynamicRangeID":null,"MultiDynamicCollectionID":null,"SectionName":"MYPS1","BlockName":"MYPB2","VenaRangeType":5,"DimensionIdStr":"-1","MemberIdStr":"-1","DimensionId":-1,"MemberId":-1,"Inc":""},"_vena_DYNR_SMYPS1_BMYPB2_62bfda8_fd197f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d197f61","IsMultiDynamicRange":false,"MultiDynamicRangeID":null,"MultiDynamicCollectionID":null,"SectionName":"MYPS1","BlockName":"MYPB2","VenaRangeType":5,"DimensionIdStr":"-1","MemberIdStr":"-1","DimensionId":-1,"MemberId":-1,"Inc":""},"_vena_DYNR_SMYPS1_BMYPB2_6bc10459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bc10459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bc10459_725a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bc10459","DynamicRangeEntryID":"725abf","IsMultiDynamicRange":false,"MultiDynamicRangeID":null,"MultiDynamicCollectionID":null,"SectionName":"MYPS1","BlockName":"MYPB2","VenaRangeType":5,"DimensionIdStr":"-1","MemberIdStr":"-1","DimensionId":-1,"MemberId":-1,"Inc":""},"_vena_DYNR_SMYPS1_BMYPB2_72898917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72898917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72898917_1ee4087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1ee4087b","IsMultiDynamicRange":false,"MultiDynamicRangeID":null,"MultiDynamicCollectionID":null,"SectionName":"MYPS1","BlockName":"MYPB2","VenaRangeType":5,"DimensionIdStr":"-1","MemberIdStr":"-1","DimensionId":-1,"MemberId":-1,"Inc":""},"_vena_DYNR_SMYPS1_BMYPB2_72898917_92868873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92868873","IsMultiDynamicRange":false,"MultiDynamicRangeID":null,"MultiDynamicCollectionID":null,"SectionName":"MYPS1","BlockName":"MYPB2","VenaRangeType":5,"DimensionIdStr":"-1","MemberIdStr":"-1","DimensionId":-1,"MemberId":-1,"Inc":""},"_vena_DYNR_SMYPS1_BMYPB2_72898917_97a7d944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97a7d944","IsMultiDynamicRange":false,"MultiDynamicRangeID":null,"MultiDynamicCollectionID":null,"SectionName":"MYPS1","BlockName":"MYPB2","VenaRangeType":5,"DimensionIdStr":"-1","MemberIdStr":"-1","DimensionId":-1,"MemberId":-1,"Inc":""},"_vena_DYNR_SMYPS1_BMYPB2_72898917_cdfafe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cdfafee7","IsMultiDynamicRange":false,"MultiDynamicRangeID":null,"MultiDynamicCollectionID":null,"SectionName":"MYPS1","BlockName":"MYPB2","VenaRangeType":5,"DimensionIdStr":"-1","MemberIdStr":"-1","DimensionId":-1,"MemberId":-1,"Inc":""},"_vena_DYNR_SMYPS1_BMYPB2_77b2b43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77b2b43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77b2b43c_300e192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300e192d","IsMultiDynamicRange":false,"MultiDynamicRangeID":null,"MultiDynamicCollectionID":null,"SectionName":"MYPS1","BlockName":"MYPB2","VenaRangeType":5,"DimensionIdStr":"-1","MemberIdStr":"-1","DimensionId":-1,"MemberId":-1,"Inc":""},"_vena_DYNR_SMYPS1_BMYPB2_77b2b43c_5376d4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5376d4ed","IsMultiDynamicRange":false,"MultiDynamicRangeID":null,"MultiDynamicCollectionID":null,"SectionName":"MYPS1","BlockName":"MYPB2","VenaRangeType":5,"DimensionIdStr":"-1","MemberIdStr":"-1","DimensionId":-1,"MemberId":-1,"Inc":""},"_vena_DYNR_SMYPS1_BMYPB2_77b2b43c_5882ed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5882ed94","IsMultiDynamicRange":false,"MultiDynamicRangeID":null,"MultiDynamicCollectionID":null,"SectionName":"MYPS1","BlockName":"MYPB2","VenaRangeType":5,"DimensionIdStr":"-1","MemberIdStr":"-1","DimensionId":-1,"MemberId":-1,"Inc":""},"_vena_DYNR_SMYPS1_BMYPB2_77b2b43c_6c6d7787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6c6d7787","IsMultiDynamicRange":false,"MultiDynamicRangeID":null,"MultiDynamicCollectionID":null,"SectionName":"MYPS1","BlockName":"MYPB2","VenaRangeType":5,"DimensionIdStr":"-1","MemberIdStr":"-1","DimensionId":-1,"MemberId":-1,"Inc":""},"_vena_DYNR_SMYPS1_BMYPB2_77b2b43c_805ae25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805ae25e","IsMultiDynamicRange":false,"MultiDynamicRangeID":null,"MultiDynamicCollectionID":null,"SectionName":"MYPS1","BlockName":"MYPB2","VenaRangeType":5,"DimensionIdStr":"-1","MemberIdStr":"-1","DimensionId":-1,"MemberId":-1,"Inc":""},"_vena_DYNR_SMYPS1_BMYPB2_77b2b43c_9092653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9092653a","IsMultiDynamicRange":false,"MultiDynamicRangeID":null,"MultiDynamicCollectionID":null,"SectionName":"MYPS1","BlockName":"MYPB2","VenaRangeType":5,"DimensionIdStr":"-1","MemberIdStr":"-1","DimensionId":-1,"MemberId":-1,"Inc":""},"_vena_DYNR_SMYPS1_BMYPB2_77b2b43c_990508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990508d3","IsMultiDynamicRange":false,"MultiDynamicRangeID":null,"MultiDynamicCollectionID":null,"SectionName":"MYPS1","BlockName":"MYPB2","VenaRangeType":5,"DimensionIdStr":"-1","MemberIdStr":"-1","DimensionId":-1,"MemberId":-1,"Inc":""},"_vena_DYNR_SMYPS1_BMYPB2_77b2b43c_9acc25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c25f1","IsMultiDynamicRange":false,"MultiDynamicRangeID":null,"MultiDynamicCollectionID":null,"SectionName":"MYPS1","BlockName":"MYPB2","VenaRangeType":5,"DimensionIdStr":"-1","MemberIdStr":"-1","DimensionId":-1,"MemberId":-1,"Inc":""},"_vena_DYNR_SMYPS1_BMYPB2_77b2b43c_9acdcc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dcceb","IsMultiDynamicRange":false,"MultiDynamicRangeID":null,"MultiDynamicCollectionID":null,"SectionName":"MYPS1","BlockName":"MYPB2","VenaRangeType":5,"DimensionIdStr":"-1","MemberIdStr":"-1","DimensionId":-1,"MemberId":-1,"Inc":""},"_vena_DYNR_SMYPS1_BMYPB2_77b2b43c_ab0a152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ab0a152e","IsMultiDynamicRange":false,"MultiDynamicRangeID":null,"MultiDynamicCollectionID":null,"SectionName":"MYPS1","BlockName":"MYPB2","VenaRangeType":5,"DimensionIdStr":"-1","MemberIdStr":"-1","DimensionId":-1,"MemberId":-1,"Inc":""},"_vena_DYNR_SMYPS1_BMYPB2_77b2b43c_db15cb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b15cb94","IsMultiDynamicRange":false,"MultiDynamicRangeID":null,"MultiDynamicCollectionID":null,"SectionName":"MYPS1","BlockName":"MYPB2","VenaRangeType":5,"DimensionIdStr":"-1","MemberIdStr":"-1","DimensionId":-1,"MemberId":-1,"Inc":""},"_vena_DYNR_SMYPS1_BMYPB2_77b2b43c_ddb67172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db67172","IsMultiDynamicRange":false,"MultiDynamicRangeID":null,"MultiDynamicCollectionID":null,"SectionName":"MYPS1","BlockName":"MYPB2","VenaRangeType":5,"DimensionIdStr":"-1","MemberIdStr":"-1","DimensionId":-1,"MemberId":-1,"Inc":""},"_vena_DYNR_SMYPS1_BMYPB2_77b2b43c_f12102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f12102b9","IsMultiDynamicRange":false,"MultiDynamicRangeID":null,"MultiDynamicCollectionID":null,"SectionName":"MYPS1","BlockName":"MYPB2","VenaRangeType":5,"DimensionIdStr":"-1","MemberIdStr":"-1","DimensionId":-1,"MemberId":-1,"Inc":""},"_vena_DYNR_SMYPS1_BMYPB2_7dcda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cda52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dcda52_2d06c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2d06c82","IsMultiDynamicRange":false,"MultiDynamicRangeID":null,"MultiDynamicCollectionID":null,"SectionName":"MYPS1","BlockName":"MYPB2","VenaRangeType":5,"DimensionIdStr":"-1","MemberIdStr":"-1","DimensionId":-1,"MemberId":-1,"Inc":""},"_vena_DYNR_SMYPS1_BMYPB2_7dcda52_4192f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4192f7a3","IsMultiDynamicRange":false,"MultiDynamicRangeID":null,"MultiDynamicCollectionID":null,"SectionName":"MYPS1","BlockName":"MYPB2","VenaRangeType":5,"DimensionIdStr":"-1","MemberIdStr":"-1","DimensionId":-1,"MemberId":-1,"Inc":""},"_vena_DYNR_SMYPS1_BMYPB2_7dcda52_4619f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4619fe24","IsMultiDynamicRange":false,"MultiDynamicRangeID":null,"MultiDynamicCollectionID":null,"SectionName":"MYPS1","BlockName":"MYPB2","VenaRangeType":5,"DimensionIdStr":"-1","MemberIdStr":"-1","DimensionId":-1,"MemberId":-1,"Inc":""},"_vena_DYNR_SMYPS1_BMYPB2_7dcda52_4931c2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4931c2d7","IsMultiDynamicRange":false,"MultiDynamicRangeID":null,"MultiDynamicCollectionID":null,"SectionName":"MYPS1","BlockName":"MYPB2","VenaRangeType":5,"DimensionIdStr":"-1","MemberIdStr":"-1","DimensionId":-1,"MemberId":-1,"Inc":""},"_vena_DYNR_SMYPS1_BMYPB2_7dcda52_4a9c04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a9c04fa","IsMultiDynamicRange":false,"MultiDynamicRangeID":null,"MultiDynamicCollectionID":null,"SectionName":"MYPS1","BlockName":"MYPB2","VenaRangeType":5,"DimensionIdStr":"-1","MemberIdStr":"-1","DimensionId":-1,"MemberId":-1,"Inc":""},"_vena_DYNR_SMYPS1_BMYPB2_7dcda52_63336791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63336791","IsMultiDynamicRange":false,"MultiDynamicRangeID":null,"MultiDynamicCollectionID":null,"SectionName":"MYPS1","BlockName":"MYPB2","VenaRangeType":5,"DimensionIdStr":"-1","MemberIdStr":"-1","DimensionId":-1,"MemberId":-1,"Inc":""},"_vena_DYNR_SMYPS1_BMYPB2_7dcda52_70bf5f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70bf5f8f","IsMultiDynamicRange":false,"MultiDynamicRangeID":null,"MultiDynamicCollectionID":null,"SectionName":"MYPS1","BlockName":"MYPB2","VenaRangeType":5,"DimensionIdStr":"-1","MemberIdStr":"-1","DimensionId":-1,"MemberId":-1,"Inc":""},"_vena_DYNR_SMYPS1_BMYPB2_7dcda52_75713a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75713add","IsMultiDynamicRange":false,"MultiDynamicRangeID":null,"MultiDynamicCollectionID":null,"SectionName":"MYPS1","BlockName":"MYPB2","VenaRangeType":5,"DimensionIdStr":"-1","MemberIdStr":"-1","DimensionId":-1,"MemberId":-1,"Inc":""},"_vena_DYNR_SMYPS1_BMYPB2_7dcda52_c6626c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6626c6d","IsMultiDynamicRange":false,"MultiDynamicRangeID":null,"MultiDynamicCollectionID":null,"SectionName":"MYPS1","BlockName":"MYPB2","VenaRangeType":5,"DimensionIdStr":"-1","MemberIdStr":"-1","DimensionId":-1,"MemberId":-1,"Inc":""},"_vena_DYNR_SMYPS1_BMYPB2_7dcda52_ce865853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e865853","IsMultiDynamicRange":false,"MultiDynamicRangeID":null,"MultiDynamicCollectionID":null,"SectionName":"MYPS1","BlockName":"MYPB2","VenaRangeType":5,"DimensionIdStr":"-1","MemberIdStr":"-1","DimensionId":-1,"MemberId":-1,"Inc":""},"_vena_DYNR_SMYPS1_BMYPB2_7dcda52_dbeced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dbeced88","IsMultiDynamicRange":false,"MultiDynamicRangeID":null,"MultiDynamicCollectionID":null,"SectionName":"MYPS1","BlockName":"MYPB2","VenaRangeType":5,"DimensionIdStr":"-1","MemberIdStr":"-1","DimensionId":-1,"MemberId":-1,"Inc":""},"_vena_DYNR_SMYPS1_BMYPB2_7dcda52_f363b55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f363b55e","IsMultiDynamicRange":false,"MultiDynamicRangeID":null,"MultiDynamicCollectionID":null,"SectionName":"MYPS1","BlockName":"MYPB2","VenaRangeType":5,"DimensionIdStr":"-1","MemberIdStr":"-1","DimensionId":-1,"MemberId":-1,"Inc":""},"_vena_DYNR_SMYPS1_BMYPB2_8f2b3550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f2b3550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8f2b3550_26f68a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26f68a97","IsMultiDynamicRange":false,"MultiDynamicRangeID":null,"MultiDynamicCollectionID":null,"SectionName":"MYPS1","BlockName":"MYPB2","VenaRangeType":5,"DimensionIdStr":"-1","MemberIdStr":"-1","DimensionId":-1,"MemberId":-1,"Inc":""},"_vena_DYNR_SMYPS1_BMYPB2_8f2b3550_3fe75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3fe75c88","IsMultiDynamicRange":false,"MultiDynamicRangeID":null,"MultiDynamicCollectionID":null,"SectionName":"MYPS1","BlockName":"MYPB2","VenaRangeType":5,"DimensionIdStr":"-1","MemberIdStr":"-1","DimensionId":-1,"MemberId":-1,"Inc":""},"_vena_DYNR_SMYPS1_BMYPB2_8f2b3550_9f6abf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9f6abf5d","IsMultiDynamicRange":false,"MultiDynamicRangeID":null,"MultiDynamicCollectionID":null,"SectionName":"MYPS1","BlockName":"MYPB2","VenaRangeType":5,"DimensionIdStr":"-1","MemberIdStr":"-1","DimensionId":-1,"MemberId":-1,"Inc":""},"_vena_DYNR_SMYPS1_BMYPB2_97c47a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97c47ae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97c47ae8_196a738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196a738","IsMultiDynamicRange":false,"MultiDynamicRangeID":null,"MultiDynamicCollectionID":null,"SectionName":"MYPS1","BlockName":"MYPB2","VenaRangeType":5,"DimensionIdStr":"-1","MemberIdStr":"-1","DimensionId":-1,"MemberId":-1,"Inc":""},"_vena_DYNR_SMYPS1_BMYPB2_97c47ae8_2978c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2978cd00","IsMultiDynamicRange":false,"MultiDynamicRangeID":null,"MultiDynamicCollectionID":null,"SectionName":"MYPS1","BlockName":"MYPB2","VenaRangeType":5,"DimensionIdStr":"-1","MemberIdStr":"-1","DimensionId":-1,"MemberId":-1,"Inc":""},"_vena_DYNR_SMYPS1_BMYPB2_97c47ae8_308be8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308be8c0","IsMultiDynamicRange":false,"MultiDynamicRangeID":null,"MultiDynamicCollectionID":null,"SectionName":"MYPS1","BlockName":"MYPB2","VenaRangeType":5,"DimensionIdStr":"-1","MemberIdStr":"-1","DimensionId":-1,"MemberId":-1,"Inc":""},"_vena_DYNR_SMYPS1_BMYPB2_97c47ae8_500f6b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500f6b16","IsMultiDynamicRange":false,"MultiDynamicRangeID":null,"MultiDynamicCollectionID":null,"SectionName":"MYPS1","BlockName":"MYPB2","VenaRangeType":5,"DimensionIdStr":"-1","MemberIdStr":"-1","DimensionId":-1,"MemberId":-1,"Inc":""},"_vena_DYNR_SMYPS1_BMYPB2_97c47ae8_96c85950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96c85950","IsMultiDynamicRange":false,"MultiDynamicRangeID":null,"MultiDynamicCollectionID":null,"SectionName":"MYPS1","BlockName":"MYPB2","VenaRangeType":5,"DimensionIdStr":"-1","MemberIdStr":"-1","DimensionId":-1,"MemberId":-1,"Inc":""},"_vena_DYNR_SMYPS1_BMYPB2_97c47ae8_c1a56f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c1a56f2c","IsMultiDynamicRange":false,"MultiDynamicRangeID":null,"MultiDynamicCollectionID":null,"SectionName":"MYPS1","BlockName":"MYPB2","VenaRangeType":5,"DimensionIdStr":"-1","MemberIdStr":"-1","DimensionId":-1,"MemberId":-1,"Inc":""},"_vena_DYNR_SMYPS1_BMYPB2_97c47ae8_ef44c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ef44ccc6","IsMultiDynamicRange":false,"MultiDynamicRangeID":null,"MultiDynamicCollectionID":null,"SectionName":"MYPS1","BlockName":"MYPB2","VenaRangeType":5,"DimensionIdStr":"-1","MemberIdStr":"-1","DimensionId":-1,"MemberId":-1,"Inc":""},"_vena_DYNR_SMYPS1_BMYPB2_9998562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9998562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9998562c_477f552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477f552c","IsMultiDynamicRange":false,"MultiDynamicRangeID":null,"MultiDynamicCollectionID":null,"SectionName":"MYPS1","BlockName":"MYPB2","VenaRangeType":5,"DimensionIdStr":"-1","MemberIdStr":"-1","DimensionId":-1,"MemberId":-1,"Inc":""},"_vena_DYNR_SMYPS1_BMYPB2_9998562c_9577466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9577466a","IsMultiDynamicRange":false,"MultiDynamicRangeID":null,"MultiDynamicCollectionID":null,"SectionName":"MYPS1","BlockName":"MYPB2","VenaRangeType":5,"DimensionIdStr":"-1","MemberIdStr":"-1","DimensionId":-1,"MemberId":-1,"Inc":""},"_vena_DYNR_SMYPS1_BMYPB2_9998562c_f187d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187dc75","IsMultiDynamicRange":false,"MultiDynamicRangeID":null,"MultiDynamicCollectionID":null,"SectionName":"MYPS1","BlockName":"MYPB2","VenaRangeType":5,"DimensionIdStr":"-1","MemberIdStr":"-1","DimensionId":-1,"MemberId":-1,"Inc":""},"_vena_DYNR_SMYPS1_BMYPB2_9998562c_f859ee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859ee9f","IsMultiDynamicRange":false,"MultiDynamicRangeID":null,"MultiDynamicCollectionID":null,"SectionName":"MYPS1","BlockName":"MYPB2","VenaRangeType":5,"DimensionIdStr":"-1","MemberIdStr":"-1","DimensionId":-1,"MemberId":-1,"Inc":""},"_vena_DYNR_SMYPS1_BMYPB2_a6a5f39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6a5f39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a6a5f39c_18d0895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18d0895","IsMultiDynamicRange":false,"MultiDynamicRangeID":null,"MultiDynamicCollectionID":null,"SectionName":"MYPS1","BlockName":"MYPB2","VenaRangeType":5,"DimensionIdStr":"-1","MemberIdStr":"-1","DimensionId":-1,"MemberId":-1,"Inc":""},"_vena_DYNR_SMYPS1_BMYPB2_a6a5f39c_3d133282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3d133282","IsMultiDynamicRange":false,"MultiDynamicRangeID":null,"MultiDynamicCollectionID":null,"SectionName":"MYPS1","BlockName":"MYPB2","VenaRangeType":5,"DimensionIdStr":"-1","MemberIdStr":"-1","DimensionId":-1,"MemberId":-1,"Inc":""},"_vena_DYNR_SMYPS1_BMYPB2_a6a5f39c_42f8d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42f8dc39","IsMultiDynamicRange":false,"MultiDynamicRangeID":null,"MultiDynamicCollectionID":null,"SectionName":"MYPS1","BlockName":"MYPB2","VenaRangeType":5,"DimensionIdStr":"-1","MemberIdStr":"-1","DimensionId":-1,"MemberId":-1,"Inc":""},"_vena_DYNR_SMYPS1_BMYPB2_a6a5f39c_474bf7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474bf7c9","IsMultiDynamicRange":false,"MultiDynamicRangeID":null,"MultiDynamicCollectionID":null,"SectionName":"MYPS1","BlockName":"MYPB2","VenaRangeType":5,"DimensionIdStr":"-1","MemberIdStr":"-1","DimensionId":-1,"MemberId":-1,"Inc":""},"_vena_DYNR_SMYPS1_BMYPB2_a6a5f39c_6d0e227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6d0e227","IsMultiDynamicRange":false,"MultiDynamicRangeID":null,"MultiDynamicCollectionID":null,"SectionName":"MYPS1","BlockName":"MYPB2","VenaRangeType":5,"DimensionIdStr":"-1","MemberIdStr":"-1","DimensionId":-1,"MemberId":-1,"Inc":""},"_vena_DYNR_SMYPS1_BMYPB2_a6a5f39c_913e8f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913e8fc0","IsMultiDynamicRange":false,"MultiDynamicRangeID":null,"MultiDynamicCollectionID":null,"SectionName":"MYPS1","BlockName":"MYPB2","VenaRangeType":5,"DimensionIdStr":"-1","MemberIdStr":"-1","DimensionId":-1,"MemberId":-1,"Inc":""},"_vena_DYNR_SMYPS1_BMYPB2_a6a5f39c_996cf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996cf760","IsMultiDynamicRange":false,"MultiDynamicRangeID":null,"MultiDynamicCollectionID":null,"SectionName":"MYPS1","BlockName":"MYPB2","VenaRangeType":5,"DimensionIdStr":"-1","MemberIdStr":"-1","DimensionId":-1,"MemberId":-1,"Inc":""},"_vena_DYNR_SMYPS1_BMYPB2_a6a5f39c_9da82c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da82c4c","IsMultiDynamicRange":false,"MultiDynamicRangeID":null,"MultiDynamicCollectionID":null,"SectionName":"MYPS1","BlockName":"MYPB2","VenaRangeType":5,"DimensionIdStr":"-1","MemberIdStr":"-1","DimensionId":-1,"MemberId":-1,"Inc":""},"_vena_DYNR_SMYPS1_BMYPB2_a6a5f39c_a59ce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59ceff","IsMultiDynamicRange":false,"MultiDynamicRangeID":null,"MultiDynamicCollectionID":null,"SectionName":"MYPS1","BlockName":"MYPB2","VenaRangeType":5,"DimensionIdStr":"-1","MemberIdStr":"-1","DimensionId":-1,"MemberId":-1,"Inc":""},"_vena_DYNR_SMYPS1_BMYPB2_a6a5f39c_ab845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b845e9c","IsMultiDynamicRange":false,"MultiDynamicRangeID":null,"MultiDynamicCollectionID":null,"SectionName":"MYPS1","BlockName":"MYPB2","VenaRangeType":5,"DimensionIdStr":"-1","MemberIdStr":"-1","DimensionId":-1,"MemberId":-1,"Inc":""},"_vena_DYNR_SMYPS1_BMYPB2_a6a5f39c_e37e7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e37e7f38","IsMultiDynamicRange":false,"MultiDynamicRangeID":null,"MultiDynamicCollectionID":null,"SectionName":"MYPS1","BlockName":"MYPB2","VenaRangeType":5,"DimensionIdStr":"-1","MemberIdStr":"-1","DimensionId":-1,"MemberId":-1,"Inc":""},"_vena_DYNR_SMYPS1_BMYPB2_c428e6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428e6f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c428e6ff_16db85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16db85c0","IsMultiDynamicRange":false,"MultiDynamicRangeID":null,"MultiDynamicCollectionID":null,"SectionName":"MYPS1","BlockName":"MYPB2","VenaRangeType":5,"DimensionIdStr":"-1","MemberIdStr":"-1","DimensionId":-1,"MemberId":-1,"Inc":""},"_vena_DYNR_SMYPS1_BMYPB2_c428e6ff_1836eb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1836ebdf","IsMultiDynamicRange":false,"MultiDynamicRangeID":null,"MultiDynamicCollectionID":null,"SectionName":"MYPS1","BlockName":"MYPB2","VenaRangeType":5,"DimensionIdStr":"-1","MemberIdStr":"-1","DimensionId":-1,"MemberId":-1,"Inc":""},"_vena_DYNR_SMYPS1_BMYPB2_c428e6ff_22d457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22d457","IsMultiDynamicRange":false,"MultiDynamicRangeID":null,"MultiDynamicCollectionID":null,"SectionName":"MYPS1","BlockName":"MYPB2","VenaRangeType":5,"DimensionIdStr":"-1","MemberIdStr":"-1","DimensionId":-1,"MemberId":-1,"Inc":""},"_vena_DYNR_SMYPS1_BMYPB2_c428e6ff_2408077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2408077a","IsMultiDynamicRange":false,"MultiDynamicRangeID":null,"MultiDynamicCollectionID":null,"SectionName":"MYPS1","BlockName":"MYPB2","VenaRangeType":5,"DimensionIdStr":"-1","MemberIdStr":"-1","DimensionId":-1,"MemberId":-1,"Inc":""},"_vena_DYNR_SMYPS1_BMYPB2_c428e6ff_2839319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2839319b","IsMultiDynamicRange":false,"MultiDynamicRangeID":null,"MultiDynamicCollectionID":null,"SectionName":"MYPS1","BlockName":"MYPB2","VenaRangeType":5,"DimensionIdStr":"-1","MemberIdStr":"-1","DimensionId":-1,"MemberId":-1,"Inc":""},"_vena_DYNR_SMYPS1_BMYPB2_c428e6ff_28ed9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ed9e62","IsMultiDynamicRange":false,"MultiDynamicRangeID":null,"MultiDynamicCollectionID":null,"SectionName":"MYPS1","BlockName":"MYPB2","VenaRangeType":5,"DimensionIdStr":"-1","MemberIdStr":"-1","DimensionId":-1,"MemberId":-1,"Inc":""},"_vena_DYNR_SMYPS1_BMYPB2_c428e6ff_2bc3f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bc3fff","IsMultiDynamicRange":false,"MultiDynamicRangeID":null,"MultiDynamicCollectionID":null,"SectionName":"MYPS1","BlockName":"MYPB2","VenaRangeType":5,"DimensionIdStr":"-1","MemberIdStr":"-1","DimensionId":-1,"MemberId":-1,"Inc":""},"_vena_DYNR_SMYPS1_BMYPB2_c428e6ff_2df8292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df8292","IsMultiDynamicRange":false,"MultiDynamicRangeID":null,"MultiDynamicCollectionID":null,"SectionName":"MYPS1","BlockName":"MYPB2","VenaRangeType":5,"DimensionIdStr":"-1","MemberIdStr":"-1","DimensionId":-1,"MemberId":-1,"Inc":""},"_vena_DYNR_SMYPS1_BMYPB2_c428e6ff_2ea0c530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ea0c530","IsMultiDynamicRange":false,"MultiDynamicRangeID":null,"MultiDynamicCollectionID":null,"SectionName":"MYPS1","BlockName":"MYPB2","VenaRangeType":5,"DimensionIdStr":"-1","MemberIdStr":"-1","DimensionId":-1,"MemberId":-1,"Inc":""},"_vena_DYNR_SMYPS1_BMYPB2_c428e6ff_30032c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30032c6b","IsMultiDynamicRange":false,"MultiDynamicRangeID":null,"MultiDynamicCollectionID":null,"SectionName":"MYPS1","BlockName":"MYPB2","VenaRangeType":5,"DimensionIdStr":"-1","MemberIdStr":"-1","DimensionId":-1,"MemberId":-1,"Inc":""},"_vena_DYNR_SMYPS1_BMYPB2_c428e6ff_366f2c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366f2c2b","IsMultiDynamicRange":false,"MultiDynamicRangeID":null,"MultiDynamicCollectionID":null,"SectionName":"MYPS1","BlockName":"MYPB2","VenaRangeType":5,"DimensionIdStr":"-1","MemberIdStr":"-1","DimensionId":-1,"MemberId":-1,"Inc":""},"_vena_DYNR_SMYPS1_BMYPB2_c428e6ff_3a96e512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a96e512","IsMultiDynamicRange":false,"MultiDynamicRangeID":null,"MultiDynamicCollectionID":null,"SectionName":"MYPS1","BlockName":"MYPB2","VenaRangeType":5,"DimensionIdStr":"-1","MemberIdStr":"-1","DimensionId":-1,"MemberId":-1,"Inc":""},"_vena_DYNR_SMYPS1_BMYPB2_c428e6ff_472d9141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472d9141","IsMultiDynamicRange":false,"MultiDynamicRangeID":null,"MultiDynamicCollectionID":null,"SectionName":"MYPS1","BlockName":"MYPB2","VenaRangeType":5,"DimensionIdStr":"-1","MemberIdStr":"-1","DimensionId":-1,"MemberId":-1,"Inc":""},"_vena_DYNR_SMYPS1_BMYPB2_c428e6ff_48733a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48733a3a","IsMultiDynamicRange":false,"MultiDynamicRangeID":null,"MultiDynamicCollectionID":null,"SectionName":"MYPS1","BlockName":"MYPB2","VenaRangeType":5,"DimensionIdStr":"-1","MemberIdStr":"-1","DimensionId":-1,"MemberId":-1,"Inc":""},"_vena_DYNR_SMYPS1_BMYPB2_c428e6ff_4fc6f2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fc6f2fd","IsMultiDynamicRange":false,"MultiDynamicRangeID":null,"MultiDynamicCollectionID":null,"SectionName":"MYPS1","BlockName":"MYPB2","VenaRangeType":5,"DimensionIdStr":"-1","MemberIdStr":"-1","DimensionId":-1,"MemberId":-1,"Inc":""},"_vena_DYNR_SMYPS1_BMYPB2_c428e6ff_50cc3f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50cc3f0f","IsMultiDynamicRange":false,"MultiDynamicRangeID":null,"MultiDynamicCollectionID":null,"SectionName":"MYPS1","BlockName":"MYPB2","VenaRangeType":5,"DimensionIdStr":"-1","MemberIdStr":"-1","DimensionId":-1,"MemberId":-1,"Inc":""},"_vena_DYNR_SMYPS1_BMYPB2_c428e6ff_517106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517106f4","IsMultiDynamicRange":false,"MultiDynamicRangeID":null,"MultiDynamicCollectionID":null,"SectionName":"MYPS1","BlockName":"MYPB2","VenaRangeType":5,"DimensionIdStr":"-1","MemberIdStr":"-1","DimensionId":-1,"MemberId":-1,"Inc":""},"_vena_DYNR_SMYPS1_BMYPB2_c428e6ff_52b6ca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52b6cab2","IsMultiDynamicRange":false,"MultiDynamicRangeID":null,"MultiDynamicCollectionID":null,"SectionName":"MYPS1","BlockName":"MYPB2","VenaRangeType":5,"DimensionIdStr":"-1","MemberIdStr":"-1","DimensionId":-1,"MemberId":-1,"Inc":""},"_vena_DYNR_SMYPS1_BMYPB2_c428e6ff_5e4a633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e4a633c","IsMultiDynamicRange":false,"MultiDynamicRangeID":null,"MultiDynamicCollectionID":null,"SectionName":"MYPS1","BlockName":"MYPB2","VenaRangeType":5,"DimensionIdStr":"-1","MemberIdStr":"-1","DimensionId":-1,"MemberId":-1,"Inc":""},"_vena_DYNR_SMYPS1_BMYPB2_c428e6ff_5f99f78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f99f78b","IsMultiDynamicRange":false,"MultiDynamicRangeID":null,"MultiDynamicCollectionID":null,"SectionName":"MYPS1","BlockName":"MYPB2","VenaRangeType":5,"DimensionIdStr":"-1","MemberIdStr":"-1","DimensionId":-1,"MemberId":-1,"Inc":""},"_vena_DYNR_SMYPS1_BMYPB2_c428e6ff_60df3909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60df3909","IsMultiDynamicRange":false,"MultiDynamicRangeID":null,"MultiDynamicCollectionID":null,"SectionName":"MYPS1","BlockName":"MYPB2","VenaRangeType":5,"DimensionIdStr":"-1","MemberIdStr":"-1","DimensionId":-1,"MemberId":-1,"Inc":""},"_vena_DYNR_SMYPS1_BMYPB2_c428e6ff_6269b577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6269b577","IsMultiDynamicRange":false,"MultiDynamicRangeID":null,"MultiDynamicCollectionID":null,"SectionName":"MYPS1","BlockName":"MYPB2","VenaRangeType":5,"DimensionIdStr":"-1","MemberIdStr":"-1","DimensionId":-1,"MemberId":-1,"Inc":""},"_vena_DYNR_SMYPS1_BMYPB2_c428e6ff_7384a1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7384a1e6","IsMultiDynamicRange":false,"MultiDynamicRangeID":null,"MultiDynamicCollectionID":null,"SectionName":"MYPS1","BlockName":"MYPB2","VenaRangeType":5,"DimensionIdStr":"-1","MemberIdStr":"-1","DimensionId":-1,"MemberId":-1,"Inc":""},"_vena_DYNR_SMYPS1_BMYPB2_c428e6ff_7ed790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d790bd","IsMultiDynamicRange":false,"MultiDynamicRangeID":null,"MultiDynamicCollectionID":null,"SectionName":"MYPS1","BlockName":"MYPB2","VenaRangeType":5,"DimensionIdStr":"-1","MemberIdStr":"-1","DimensionId":-1,"MemberId":-1,"Inc":""},"_vena_DYNR_SMYPS1_BMYPB2_c428e6ff_7ee5d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e5dc5","IsMultiDynamicRange":false,"MultiDynamicRangeID":null,"MultiDynamicCollectionID":null,"SectionName":"MYPS1","BlockName":"MYPB2","VenaRangeType":5,"DimensionIdStr":"-1","MemberIdStr":"-1","DimensionId":-1,"MemberId":-1,"Inc":""},"_vena_DYNR_SMYPS1_BMYPB2_c428e6ff_81dbb230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81dbb230","IsMultiDynamicRange":false,"MultiDynamicRangeID":null,"MultiDynamicCollectionID":null,"SectionName":"MYPS1","BlockName":"MYPB2","VenaRangeType":5,"DimensionIdStr":"-1","MemberIdStr":"-1","DimensionId":-1,"MemberId":-1,"Inc":""},"_vena_DYNR_SMYPS1_BMYPB2_c428e6ff_85434b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85434b97","IsMultiDynamicRange":false,"MultiDynamicRangeID":null,"MultiDynamicCollectionID":null,"SectionName":"MYPS1","BlockName":"MYPB2","VenaRangeType":5,"DimensionIdStr":"-1","MemberIdStr":"-1","DimensionId":-1,"MemberId":-1,"Inc":""},"_vena_DYNR_SMYPS1_BMYPB2_c428e6ff_8715752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8715752f","IsMultiDynamicRange":false,"MultiDynamicRangeID":null,"MultiDynamicCollectionID":null,"SectionName":"MYPS1","BlockName":"MYPB2","VenaRangeType":5,"DimensionIdStr":"-1","MemberIdStr":"-1","DimensionId":-1,"MemberId":-1,"Inc":""},"_vena_DYNR_SMYPS1_BMYPB2_c428e6ff_96e691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96e691ed","IsMultiDynamicRange":false,"MultiDynamicRangeID":null,"MultiDynamicCollectionID":null,"SectionName":"MYPS1","BlockName":"MYPB2","VenaRangeType":5,"DimensionIdStr":"-1","MemberIdStr":"-1","DimensionId":-1,"MemberId":-1,"Inc":""},"_vena_DYNR_SMYPS1_BMYPB2_c428e6ff_9b6e53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b6e53b0","IsMultiDynamicRange":false,"MultiDynamicRangeID":null,"MultiDynamicCollectionID":null,"SectionName":"MYPS1","BlockName":"MYPB2","VenaRangeType":5,"DimensionIdStr":"-1","MemberIdStr":"-1","DimensionId":-1,"MemberId":-1,"Inc":""},"_vena_DYNR_SMYPS1_BMYPB2_c428e6ff_a21c5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21c5b9","IsMultiDynamicRange":false,"MultiDynamicRangeID":null,"MultiDynamicCollectionID":null,"SectionName":"MYPS1","BlockName":"MYPB2","VenaRangeType":5,"DimensionIdStr":"-1","MemberIdStr":"-1","DimensionId":-1,"MemberId":-1,"Inc":""},"_vena_DYNR_SMYPS1_BMYPB2_c428e6ff_a5c400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5c400a5","IsMultiDynamicRange":false,"MultiDynamicRangeID":null,"MultiDynamicCollectionID":null,"SectionName":"MYPS1","BlockName":"MYPB2","VenaRangeType":5,"DimensionIdStr":"-1","MemberIdStr":"-1","DimensionId":-1,"MemberId":-1,"Inc":""},"_vena_DYNR_SMYPS1_BMYPB2_c428e6ff_a9c5e47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9c5e47c","IsMultiDynamicRange":false,"MultiDynamicRangeID":null,"MultiDynamicCollectionID":null,"SectionName":"MYPS1","BlockName":"MYPB2","VenaRangeType":5,"DimensionIdStr":"-1","MemberIdStr":"-1","DimensionId":-1,"MemberId":-1,"Inc":""},"_vena_DYNR_SMYPS1_BMYPB2_c428e6ff_ac332500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c332500","IsMultiDynamicRange":false,"MultiDynamicRangeID":null,"MultiDynamicCollectionID":null,"SectionName":"MYPS1","BlockName":"MYPB2","VenaRangeType":5,"DimensionIdStr":"-1","MemberIdStr":"-1","DimensionId":-1,"MemberId":-1,"Inc":""},"_vena_DYNR_SMYPS1_BMYPB2_c428e6ff_b1f88b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1f88b8f","IsMultiDynamicRange":false,"MultiDynamicRangeID":null,"MultiDynamicCollectionID":null,"SectionName":"MYPS1","BlockName":"MYPB2","VenaRangeType":5,"DimensionIdStr":"-1","MemberIdStr":"-1","DimensionId":-1,"MemberId":-1,"Inc":""},"_vena_DYNR_SMYPS1_BMYPB2_c428e6ff_b501af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501af8c","IsMultiDynamicRange":false,"MultiDynamicRangeID":null,"MultiDynamicCollectionID":null,"SectionName":"MYPS1","BlockName":"MYPB2","VenaRangeType":5,"DimensionIdStr":"-1","MemberIdStr":"-1","DimensionId":-1,"MemberId":-1,"Inc":""},"_vena_DYNR_SMYPS1_BMYPB2_c428e6ff_b5240e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5240e93","IsMultiDynamicRange":false,"MultiDynamicRangeID":null,"MultiDynamicCollectionID":null,"SectionName":"MYPS1","BlockName":"MYPB2","VenaRangeType":5,"DimensionIdStr":"-1","MemberIdStr":"-1","DimensionId":-1,"MemberId":-1,"Inc":""},"_vena_DYNR_SMYPS1_BMYPB2_c428e6ff_b808ce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808cef7","IsMultiDynamicRange":false,"MultiDynamicRangeID":null,"MultiDynamicCollectionID":null,"SectionName":"MYPS1","BlockName":"MYPB2","VenaRangeType":5,"DimensionIdStr":"-1","MemberIdStr":"-1","DimensionId":-1,"MemberId":-1,"Inc":""},"_vena_DYNR_SMYPS1_BMYPB2_c428e6ff_b960da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960dada","IsMultiDynamicRange":false,"MultiDynamicRangeID":null,"MultiDynamicCollectionID":null,"SectionName":"MYPS1","BlockName":"MYPB2","VenaRangeType":5,"DimensionIdStr":"-1","MemberIdStr":"-1","DimensionId":-1,"MemberId":-1,"Inc":""},"_vena_DYNR_SMYPS1_BMYPB2_c428e6ff_ba663a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a663a19","IsMultiDynamicRange":false,"MultiDynamicRangeID":null,"MultiDynamicCollectionID":null,"SectionName":"MYPS1","BlockName":"MYPB2","VenaRangeType":5,"DimensionIdStr":"-1","MemberIdStr":"-1","DimensionId":-1,"MemberId":-1,"Inc":""},"_vena_DYNR_SMYPS1_BMYPB2_c428e6ff_bd997093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d997093","IsMultiDynamicRange":false,"MultiDynamicRangeID":null,"MultiDynamicCollectionID":null,"SectionName":"MYPS1","BlockName":"MYPB2","VenaRangeType":5,"DimensionIdStr":"-1","MemberIdStr":"-1","DimensionId":-1,"MemberId":-1,"Inc":""},"_vena_DYNR_SMYPS1_BMYPB2_c428e6ff_c033e23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033e23f","IsMultiDynamicRange":false,"MultiDynamicRangeID":null,"MultiDynamicCollectionID":null,"SectionName":"MYPS1","BlockName":"MYPB2","VenaRangeType":5,"DimensionIdStr":"-1","MemberIdStr":"-1","DimensionId":-1,"MemberId":-1,"Inc":""},"_vena_DYNR_SMYPS1_BMYPB2_c428e6ff_c3c61a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3c61a9e","IsMultiDynamicRange":false,"MultiDynamicRangeID":null,"MultiDynamicCollectionID":null,"SectionName":"MYPS1","BlockName":"MYPB2","VenaRangeType":5,"DimensionIdStr":"-1","MemberIdStr":"-1","DimensionId":-1,"MemberId":-1,"Inc":""},"_vena_DYNR_SMYPS1_BMYPB2_c428e6ff_c62d7309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62d7309","IsMultiDynamicRange":false,"MultiDynamicRangeID":null,"MultiDynamicCollectionID":null,"SectionName":"MYPS1","BlockName":"MYPB2","VenaRangeType":5,"DimensionIdStr":"-1","MemberIdStr":"-1","DimensionId":-1,"MemberId":-1,"Inc":""},"_vena_DYNR_SMYPS1_BMYPB2_c428e6ff_cfbee3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fbee3cb","IsMultiDynamicRange":false,"MultiDynamicRangeID":null,"MultiDynamicCollectionID":null,"SectionName":"MYPS1","BlockName":"MYPB2","VenaRangeType":5,"DimensionIdStr":"-1","MemberIdStr":"-1","DimensionId":-1,"MemberId":-1,"Inc":""},"_vena_DYNR_SMYPS1_BMYPB2_c428e6ff_d5a22747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5a22747","IsMultiDynamicRange":false,"MultiDynamicRangeID":null,"MultiDynamicCollectionID":null,"SectionName":"MYPS1","BlockName":"MYPB2","VenaRangeType":5,"DimensionIdStr":"-1","MemberIdStr":"-1","DimensionId":-1,"MemberId":-1,"Inc":""},"_vena_DYNR_SMYPS1_BMYPB2_c428e6ff_d88169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88169ea","IsMultiDynamicRange":false,"MultiDynamicRangeID":null,"MultiDynamicCollectionID":null,"SectionName":"MYPS1","BlockName":"MYPB2","VenaRangeType":5,"DimensionIdStr":"-1","MemberIdStr":"-1","DimensionId":-1,"MemberId":-1,"Inc":""},"_vena_DYNR_SMYPS1_BMYPB2_c428e6ff_db133994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b133994","IsMultiDynamicRange":false,"MultiDynamicRangeID":null,"MultiDynamicCollectionID":null,"SectionName":"MYPS1","BlockName":"MYPB2","VenaRangeType":5,"DimensionIdStr":"-1","MemberIdStr":"-1","DimensionId":-1,"MemberId":-1,"Inc":""},"_vena_DYNR_SMYPS1_BMYPB2_c428e6ff_ddba8f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dba8f91","IsMultiDynamicRange":false,"MultiDynamicRangeID":null,"MultiDynamicCollectionID":null,"SectionName":"MYPS1","BlockName":"MYPB2","VenaRangeType":5,"DimensionIdStr":"-1","MemberIdStr":"-1","DimensionId":-1,"MemberId":-1,"Inc":""},"_vena_DYNR_SMYPS1_BMYPB2_c428e6ff_deac12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eac12eb","IsMultiDynamicRange":false,"MultiDynamicRangeID":null,"MultiDynamicCollectionID":null,"SectionName":"MYPS1","BlockName":"MYPB2","VenaRangeType":5,"DimensionIdStr":"-1","MemberIdStr":"-1","DimensionId":-1,"MemberId":-1,"Inc":""},"_vena_DYNR_SMYPS1_BMYPB2_c428e6ff_dff89517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ff89517","IsMultiDynamicRange":false,"MultiDynamicRangeID":null,"MultiDynamicCollectionID":null,"SectionName":"MYPS1","BlockName":"MYPB2","VenaRangeType":5,"DimensionIdStr":"-1","MemberIdStr":"-1","DimensionId":-1,"MemberId":-1,"Inc":""},"_vena_DYNR_SMYPS1_BMYPB2_c428e6ff_e5ce3551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5ce3551","IsMultiDynamicRange":false,"MultiDynamicRangeID":null,"MultiDynamicCollectionID":null,"SectionName":"MYPS1","BlockName":"MYPB2","VenaRangeType":5,"DimensionIdStr":"-1","MemberIdStr":"-1","DimensionId":-1,"MemberId":-1,"Inc":""},"_vena_DYNR_SMYPS1_BMYPB2_c428e6ff_e925aa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925aa67","IsMultiDynamicRange":false,"MultiDynamicRangeID":null,"MultiDynamicCollectionID":null,"SectionName":"MYPS1","BlockName":"MYPB2","VenaRangeType":5,"DimensionIdStr":"-1","MemberIdStr":"-1","DimensionId":-1,"MemberId":-1,"Inc":""},"_vena_DYNR_SMYPS1_BMYPB2_c428e6ff_ebb6418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bb6418c","IsMultiDynamicRange":false,"MultiDynamicRangeID":null,"MultiDynamicCollectionID":null,"SectionName":"MYPS1","BlockName":"MYPB2","VenaRangeType":5,"DimensionIdStr":"-1","MemberIdStr":"-1","DimensionId":-1,"MemberId":-1,"Inc":""},"_vena_DYNR_SMYPS1_BMYPB2_c428e6ff_f540a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540aae","IsMultiDynamicRange":false,"MultiDynamicRangeID":null,"MultiDynamicCollectionID":null,"SectionName":"MYPS1","BlockName":"MYPB2","VenaRangeType":5,"DimensionIdStr":"-1","MemberIdStr":"-1","DimensionId":-1,"MemberId":-1,"Inc":""},"_vena_DYNR_SMYPS1_BMYPB2_c428e6ff_fd2116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d2116f","IsMultiDynamicRange":false,"MultiDynamicRangeID":null,"MultiDynamicCollectionID":null,"SectionName":"MYPS1","BlockName":"MYPB2","VenaRangeType":5,"DimensionIdStr":"-1","MemberIdStr":"-1","DimensionId":-1,"MemberId":-1,"Inc":""},"_vena_DYNR_SMYPS1_BMYPB2_d610969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610969a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d610969a_12197b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12197b98","IsMultiDynamicRange":false,"MultiDynamicRangeID":null,"MultiDynamicCollectionID":null,"SectionName":"MYPS1","BlockName":"MYPB2","VenaRangeType":5,"DimensionIdStr":"-1","MemberIdStr":"-1","DimensionId":-1,"MemberId":-1,"Inc":""},"_vena_DYNR_SMYPS1_BMYPB2_d610969a_1e2a8434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e2a8434","IsMultiDynamicRange":false,"MultiDynamicRangeID":null,"MultiDynamicCollectionID":null,"SectionName":"MYPS1","BlockName":"MYPB2","VenaRangeType":5,"DimensionIdStr":"-1","MemberIdStr":"-1","DimensionId":-1,"MemberId":-1,"Inc":""},"_vena_DYNR_SMYPS1_BMYPB2_d610969a_22ec2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22ec2c33","IsMultiDynamicRange":false,"MultiDynamicRangeID":null,"MultiDynamicCollectionID":null,"SectionName":"MYPS1","BlockName":"MYPB2","VenaRangeType":5,"DimensionIdStr":"-1","MemberIdStr":"-1","DimensionId":-1,"MemberId":-1,"Inc":""},"_vena_DYNR_SMYPS1_BMYPB2_d610969a_699da417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699da417","IsMultiDynamicRange":false,"MultiDynamicRangeID":null,"MultiDynamicCollectionID":null,"SectionName":"MYPS1","BlockName":"MYPB2","VenaRangeType":5,"DimensionIdStr":"-1","MemberIdStr":"-1","DimensionId":-1,"MemberId":-1,"Inc":""},"_vena_DYNR_SMYPS1_BMYPB2_d610969a_6ae66a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ae66a02","IsMultiDynamicRange":false,"MultiDynamicRangeID":null,"MultiDynamicCollectionID":null,"SectionName":"MYPS1","BlockName":"MYPB2","VenaRangeType":5,"DimensionIdStr":"-1","MemberIdStr":"-1","DimensionId":-1,"MemberId":-1,"Inc":""},"_vena_DYNR_SMYPS1_BMYPB2_d610969a_7df290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7df290db","IsMultiDynamicRange":false,"MultiDynamicRangeID":null,"MultiDynamicCollectionID":null,"SectionName":"MYPS1","BlockName":"MYPB2","VenaRangeType":5,"DimensionIdStr":"-1","MemberIdStr":"-1","DimensionId":-1,"MemberId":-1,"Inc":""},"_vena_DYNR_SMYPS1_BMYPB2_d610969a_841c0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841c0c75","IsMultiDynamicRange":false,"MultiDynamicRangeID":null,"MultiDynamicCollectionID":null,"SectionName":"MYPS1","BlockName":"MYPB2","VenaRangeType":5,"DimensionIdStr":"-1","MemberIdStr":"-1","DimensionId":-1,"MemberId":-1,"Inc":""},"_vena_DYNR_SMYPS1_BMYPB2_d610969a_8cfaa95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cfaa95f","IsMultiDynamicRange":false,"MultiDynamicRangeID":null,"MultiDynamicCollectionID":null,"SectionName":"MYPS1","BlockName":"MYPB2","VenaRangeType":5,"DimensionIdStr":"-1","MemberIdStr":"-1","DimensionId":-1,"MemberId":-1,"Inc":""},"_vena_DYNR_SMYPS1_BMYPB2_d610969a_8f472b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f472b7e","IsMultiDynamicRange":false,"MultiDynamicRangeID":null,"MultiDynamicCollectionID":null,"SectionName":"MYPS1","BlockName":"MYPB2","VenaRangeType":5,"DimensionIdStr":"-1","MemberIdStr":"-1","DimensionId":-1,"MemberId":-1,"Inc":""},"_vena_DYNR_SMYPS1_BMYPB2_d610969a_9158c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9158c7a3","IsMultiDynamicRange":false,"MultiDynamicRangeID":null,"MultiDynamicCollectionID":null,"SectionName":"MYPS1","BlockName":"MYPB2","VenaRangeType":5,"DimensionIdStr":"-1","MemberIdStr":"-1","DimensionId":-1,"MemberId":-1,"Inc":""},"_vena_DYNR_SMYPS1_BMYPB2_d610969a_b5e29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b5e29d35","IsMultiDynamicRange":false,"MultiDynamicRangeID":null,"MultiDynamicCollectionID":null,"SectionName":"MYPS1","BlockName":"MYPB2","VenaRangeType":5,"DimensionIdStr":"-1","MemberIdStr":"-1","DimensionId":-1,"MemberId":-1,"Inc":""},"_vena_DYNR_SMYPS1_BMYPB2_d610969a_cc12ab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12abae","IsMultiDynamicRange":false,"MultiDynamicRangeID":null,"MultiDynamicCollectionID":null,"SectionName":"MYPS1","BlockName":"MYPB2","VenaRangeType":5,"DimensionIdStr":"-1","MemberIdStr":"-1","DimensionId":-1,"MemberId":-1,"Inc":""},"_vena_DYNR_SMYPS1_BMYPB2_d610969a_cc70fb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70fb6c","IsMultiDynamicRange":false,"MultiDynamicRangeID":null,"MultiDynamicCollectionID":null,"SectionName":"MYPS1","BlockName":"MYPB2","VenaRangeType":5,"DimensionIdStr":"-1","MemberIdStr":"-1","DimensionId":-1,"MemberId":-1,"Inc":""},"_vena_DYNR_SMYPS1_BMYPB2_d610969a_ea940d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ea940dec","IsMultiDynamicRange":false,"MultiDynamicRangeID":null,"MultiDynamicCollectionID":null,"SectionName":"MYPS1","BlockName":"MYPB2","VenaRangeType":5,"DimensionIdStr":"-1","MemberIdStr":"-1","DimensionId":-1,"MemberId":-1,"Inc":""},"_vena_DYNR_SMYPS1_BMYPB2_d610969a_f23f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23fb5b4","IsMultiDynamicRange":false,"MultiDynamicRangeID":null,"MultiDynamicCollectionID":null,"SectionName":"MYPS1","BlockName":"MYPB2","VenaRangeType":5,"DimensionIdStr":"-1","MemberIdStr":"-1","DimensionId":-1,"MemberId":-1,"Inc":""},"_vena_DYNR_SMYPS1_BMYPB2_d610969a_fce50000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ce50000","IsMultiDynamicRange":false,"MultiDynamicRangeID":null,"MultiDynamicCollectionID":null,"SectionName":"MYPS1","BlockName":"MYPB2","VenaRangeType":5,"DimensionIdStr":"-1","MemberIdStr":"-1","DimensionId":-1,"MemberId":-1,"Inc":""},"_vena_DYNR_SMYPS1_BMYPB2_e1b0d136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1b0d136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1b0d136_2054c315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2054c315","IsMultiDynamicRange":false,"MultiDynamicRangeID":null,"MultiDynamicCollectionID":null,"SectionName":"MYPS1","BlockName":"MYPB2","VenaRangeType":5,"DimensionIdStr":"-1","MemberIdStr":"-1","DimensionId":-1,"MemberId":-1,"Inc":""},"_vena_DYNR_SMYPS1_BMYPB2_e1b0d136_4adf95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4adf95a9","IsMultiDynamicRange":false,"MultiDynamicRangeID":null,"MultiDynamicCollectionID":null,"SectionName":"MYPS1","BlockName":"MYPB2","VenaRangeType":5,"DimensionIdStr":"-1","MemberIdStr":"-1","DimensionId":-1,"MemberId":-1,"Inc":""},"_vena_DYNR_SMYPS1_BMYPB2_e1b0d136_547e8705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547e8705","IsMultiDynamicRange":false,"MultiDynamicRangeID":null,"MultiDynamicCollectionID":null,"SectionName":"MYPS1","BlockName":"MYPB2","VenaRangeType":5,"DimensionIdStr":"-1","MemberIdStr":"-1","DimensionId":-1,"MemberId":-1,"Inc":""},"_vena_DYNR_SMYPS1_BMYPB2_e1b0d136_6f1fd02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6f1fd02b","IsMultiDynamicRange":false,"MultiDynamicRangeID":null,"MultiDynamicCollectionID":null,"SectionName":"MYPS1","BlockName":"MYPB2","VenaRangeType":5,"DimensionIdStr":"-1","MemberIdStr":"-1","DimensionId":-1,"MemberId":-1,"Inc":""},"_vena_DYNR_SMYPS1_BMYPB2_e1b0d136_75d3e213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75d3e213","IsMultiDynamicRange":false,"MultiDynamicRangeID":null,"MultiDynamicCollectionID":null,"SectionName":"MYPS1","BlockName":"MYPB2","VenaRangeType":5,"DimensionIdStr":"-1","MemberIdStr":"-1","DimensionId":-1,"MemberId":-1,"Inc":""},"_vena_DYNR_SMYPS1_BMYPB2_e1b0d136_7c636d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c636d3b","IsMultiDynamicRange":false,"MultiDynamicRangeID":null,"MultiDynamicCollectionID":null,"SectionName":"MYPS1","BlockName":"MYPB2","VenaRangeType":5,"DimensionIdStr":"-1","MemberIdStr":"-1","DimensionId":-1,"MemberId":-1,"Inc":""},"_vena_DYNR_SMYPS1_BMYPB2_e1b0d136_97cbc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97cbc8c8","IsMultiDynamicRange":false,"MultiDynamicRangeID":null,"MultiDynamicCollectionID":null,"SectionName":"MYPS1","BlockName":"MYPB2","VenaRangeType":5,"DimensionIdStr":"-1","MemberIdStr":"-1","DimensionId":-1,"MemberId":-1,"Inc":""},"_vena_DYNR_SMYPS1_BMYPB2_e1b0d136_9b06167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b06167f","IsMultiDynamicRange":false,"MultiDynamicRangeID":null,"MultiDynamicCollectionID":null,"SectionName":"MYPS1","BlockName":"MYPB2","VenaRangeType":5,"DimensionIdStr":"-1","MemberIdStr":"-1","DimensionId":-1,"MemberId":-1,"Inc":""},"_vena_DYNR_SMYPS1_BMYPB2_e1b0d136_b6f81484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b6f81484","IsMultiDynamicRange":false,"MultiDynamicRangeID":null,"MultiDynamicCollectionID":null,"SectionName":"MYPS1","BlockName":"MYPB2","VenaRangeType":5,"DimensionIdStr":"-1","MemberIdStr":"-1","DimensionId":-1,"MemberId":-1,"Inc":""},"_vena_DYNR_SMYPS1_BMYPB2_e1b0d136_e793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e793db4e","IsMultiDynamicRange":false,"MultiDynamicRangeID":null,"MultiDynamicCollectionID":null,"SectionName":"MYPS1","BlockName":"MYPB2","VenaRangeType":5,"DimensionIdStr":"-1","MemberIdStr":"-1","DimensionId":-1,"MemberId":-1,"Inc":""},"_vena_DYNR_SMYPS1_BMYPB2_ebbfa504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bbfa504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bbfa504_477e9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477e9f28","IsMultiDynamicRange":false,"MultiDynamicRangeID":null,"MultiDynamicCollectionID":null,"SectionName":"MYPS1","BlockName":"MYPB2","VenaRangeType":5,"DimensionIdStr":"-1","MemberIdStr":"-1","DimensionId":-1,"MemberId":-1,"Inc":""},"_vena_DYNR_SMYPS1_BMYPB2_ebbfa504_709c0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709c0d3f","IsMultiDynamicRange":false,"MultiDynamicRangeID":null,"MultiDynamicCollectionID":null,"SectionName":"MYPS1","BlockName":"MYPB2","VenaRangeType":5,"DimensionIdStr":"-1","MemberIdStr":"-1","DimensionId":-1,"MemberId":-1,"Inc":""},"_vena_DYNR_SMYPS1_BMYPB2_ebbfa504_777d0194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777d0194","IsMultiDynamicRange":false,"MultiDynamicRangeID":null,"MultiDynamicCollectionID":null,"SectionName":"MYPS1","BlockName":"MYPB2","VenaRangeType":5,"DimensionIdStr":"-1","MemberIdStr":"-1","DimensionId":-1,"MemberId":-1,"Inc":""},"_vena_DYNR_SMYPS1_BMYPB2_ebbfa504_7c90b0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90b0d4","IsMultiDynamicRange":false,"MultiDynamicRangeID":null,"MultiDynamicCollectionID":null,"SectionName":"MYPS1","BlockName":"MYPB2","VenaRangeType":5,"DimensionIdStr":"-1","MemberIdStr":"-1","DimensionId":-1,"MemberId":-1,"Inc":""},"_vena_DYNR_SMYPS1_BMYPB2_ebbfa504_7ce86316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e86316","IsMultiDynamicRange":false,"MultiDynamicRangeID":null,"MultiDynamicCollectionID":null,"SectionName":"MYPS1","BlockName":"MYPB2","VenaRangeType":5,"DimensionIdStr":"-1","MemberIdStr":"-1","DimensionId":-1,"MemberId":-1,"Inc":""},"_vena_DYNR_SMYPS1_BMYPB2_ebbfa504_baf3a28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af3a28c","IsMultiDynamicRange":false,"MultiDynamicRangeID":null,"MultiDynamicCollectionID":null,"SectionName":"MYPS1","BlockName":"MYPB2","VenaRangeType":5,"DimensionIdStr":"-1","MemberIdStr":"-1","DimensionId":-1,"MemberId":-1,"Inc":""},"_vena_DYNR_SMYPS1_BMYPB2_ebbfa504_bb5bb5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b5bb5c7","IsMultiDynamicRange":false,"MultiDynamicRangeID":null,"MultiDynamicCollectionID":null,"SectionName":"MYPS1","BlockName":"MYPB2","VenaRangeType":5,"DimensionIdStr":"-1","MemberIdStr":"-1","DimensionId":-1,"MemberId":-1,"Inc":""},"_vena_DYNR_SMYPS1_BMYPB2_ebbfa504_bd7a7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d7a7b2","IsMultiDynamicRange":false,"MultiDynamicRangeID":null,"MultiDynamicCollectionID":null,"SectionName":"MYPS1","BlockName":"MYPB2","VenaRangeType":5,"DimensionIdStr":"-1","MemberIdStr":"-1","DimensionId":-1,"MemberId":-1,"Inc":""},"_vena_DYNR_SMYPS1_BMYPB2_ebbfa504_e2cfeb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e2cfebeb","IsMultiDynamicRange":false,"MultiDynamicRangeID":null,"MultiDynamicCollectionID":null,"SectionName":"MYPS1","BlockName":"MYPB2","VenaRangeType":5,"DimensionIdStr":"-1","MemberIdStr":"-1","DimensionId":-1,"MemberId":-1,"Inc":""},"_vena_DYNR_SMYPS1_BMYPB2_ebbfa504_f517dd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517ddcb","IsMultiDynamicRange":false,"MultiDynamicRangeID":null,"MultiDynamicCollectionID":null,"SectionName":"MYPS1","BlockName":"MYPB2","VenaRangeType":5,"DimensionIdStr":"-1","MemberIdStr":"-1","DimensionId":-1,"MemberId":-1,"Inc":""},"_vena_DYNR_SMYPS1_BMYPB2_ebbfa504_fd828a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d828a8a","IsMultiDynamicRange":false,"MultiDynamicRangeID":null,"MultiDynamicCollectionID":null,"SectionName":"MYPS1","BlockName":"MYPB2","VenaRangeType":5,"DimensionIdStr":"-1","MemberIdStr":"-1","DimensionId":-1,"MemberId":-1,"Inc":""},"_vena_DYNR_SPayrollS1_BPayrollB3_c92c7476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92c7476","DynamicRangeEntryID":null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136f5c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136f5c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15c4fe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15c4fe72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16bd071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16bd071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237e73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237e73a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b2d0514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b2d0514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3655b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3655b8e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38ef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38ef4c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3981fe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3981fe87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ab019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ab019e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b5e248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b5e248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c9fd9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c9fd9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dc7b305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dc7b305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4173565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4173565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42b0f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42b0f627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48884953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48884953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d1872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d1872d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e5c2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e5c2a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fcd049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fcd049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50d97a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50d97a01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541d43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541d43d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a931637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a931637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61bb8d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61bb8d78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639525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639525d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643b1768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643b1768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fdf0569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fdf0569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70f4da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70f4da95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74db7673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74db7673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75093009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75093009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77fdb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77fdba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a3a1376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a3a1376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e5733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e5733e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f3b906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f3b906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c364931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c364931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d7c4e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d7c4ee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07d9365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07d9365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c16567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c16567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dbee8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dbee8ec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e9560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e9560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1c5ef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1c5ef2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83b447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83b447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92cf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92cff59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ea99349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ea99349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f851791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f851791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7c50123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7c50123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83aef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83aef64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09fb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09fb0e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281cc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281cc8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29a264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29a264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9872419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9872419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d6f045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d6f045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3286c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3286c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6b6ba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6b6ba46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54eb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54eb6a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851c4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851c4e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adbea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adbea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f419250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f419250","IsMultiDynamicRange":false,"MultiDynamicRangeID":null,"MultiDynamicCollectionID":null,"SectionName":"PayrollS1","BlockName":"PayrollB3","VenaRangeType":5,"DimensionIdStr":"-1","MemberIdStr":"-1","DimensionId":-1,"MemberId":-1,"Inc":""},"_vena_GraphsS1_GraphsB1_C_8_720177941305491561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720177941305491561","DimensionId":8,"MemberId":720177941305491561,"Inc":""},"_vena_GraphsS1_GraphsB1_R_5_730606489714950144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730606489714950144","DimensionId":5,"MemberId":730606489714950144,"Inc":""},"_vena_GraphsS1_GraphsB1_R_5_730606513492459520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730606513492459520","DimensionId":5,"MemberId":730606513492459520,"Inc":""},"_vena_GraphsS1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2","MemberIdStr":"720177941070610503","DimensionId":2,"MemberId":720177941070610503,"Inc":""},"_vena_Graph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3","MemberIdStr":"720177941083193402","DimensionId":3,"MemberId":720177941083193402,"Inc":""},"_vena_GraphsS1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4","MemberIdStr":"720177941095776277","DimensionId":4,"MemberId":720177941095776277,"Inc":""},"_vena_Graph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6","MemberIdStr":"720177941255159927","DimensionId":6,"MemberId":720177941255159927,"Inc":""},"_vena_Graph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7","MemberIdStr":"720177941267742850","DimensionId":7,"MemberId":720177941267742850,"Inc":""},"_vena_Graphs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FV","MemberIdStr":"56493ffece784c5db4cd0fd3b40a250d","DimensionId":-1,"MemberId":-1,"Inc":""},"_vena_GraphsS2_GraphsB1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4"},"_vena_GraphsS2_GraphsB1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5"},"_vena_GraphsS2_GraphsB1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6"},"_vena_GraphsS2_GraphsB1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7"},"_vena_GraphsS2_Graph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4"},"_vena_GraphsS2_Graph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5"},"_vena_GraphsS2_Graphs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6"},"_vena_GraphsS2_Graphs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7"},"_vena_GraphsS2_Graphs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1,"DimensionIdStr":"5","MemberIdStr":"720177941133525044","DimensionId":5,"MemberId":720177941133525044,"Inc":""},"_vena_GraphsS2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2","MemberIdStr":"720177941070610468","DimensionId":2,"MemberId":720177941070610468,"Inc":""},"_vena_GraphsS2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6","MemberIdStr":"720177941255159882","DimensionId":6,"MemberId":720177941255159882,"Inc":""},"_vena_GraphsS2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7","MemberIdStr":"720177941267742840","DimensionId":7,"MemberId":720177941267742840,"Inc":""},"_vena_GraphsS2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8","MemberIdStr":"720177941305491498","DimensionId":8,"MemberId":720177941305491498,"Inc":""},"_vena_GraphsS2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FV","MemberIdStr":"56493ffece784c5db4cd0fd3b40a250d","DimensionId":-1,"MemberId":-1,"Inc":""},"_vena_GraphsS3_Graph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2,"DimensionIdStr":"8","MemberIdStr":"720177941305491604","DimensionId":8,"MemberId":720177941305491604,"Inc":""},"_vena_GraphsS3_GraphsB1_R_5_720177941099970647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720177941099970647","DimensionId":5,"MemberId":720177941099970647,"Inc":""},"_vena_GraphsS3_GraphsB1_R_5_720177941112553524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720177941112553524","DimensionId":5,"MemberId":720177941112553524,"Inc":""},"_vena_GraphsS3_GraphsB1_R_5_720177941120942130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720177941120942130","DimensionId":5,"MemberId":720177941120942130,"Inc":""},"_vena_GraphsS3_GraphsB1_R_5_720177941125136389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720177941125136389","DimensionId":5,"MemberId":720177941125136389,"Inc":""},"_vena_GraphsS3_GraphsB1_R_5_720177941125136392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720177941125136392","DimensionId":5,"MemberId":720177941125136392,"Inc":""},"_vena_GraphsS3_GraphsB1_R_5_720177941125136418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720177941125136418","DimensionId":5,"MemberId":720177941125136418,"Inc":""},"_vena_GraphsS3_GraphsB1_R_5_720177941125136431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720177941125136431","DimensionId":5,"MemberId":720177941125136431,"Inc":""},"_vena_GraphsS3_GraphsB1_R_5_720177941125136435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720177941125136435","DimensionId":5,"MemberId":720177941125136435,"Inc":""},"_vena_GraphsS3_GraphsB1_R_5_720177941125136523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720177941125136523","DimensionId":5,"MemberId":720177941125136523,"Inc":""},"_vena_GraphsS3_GraphsB1_R_5_720177941125136526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720177941125136526","DimensionId":5,"MemberId":720177941125136526,"Inc":""},"_vena_GraphsS3_GraphsB1_R_5_720177941129330710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720177941129330710","DimensionId":5,"MemberId":720177941129330710,"Inc":""},"_vena_GraphsS3_GraphsB1_R_5_720177941137719441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720177941137719441","DimensionId":5,"MemberId":720177941137719441,"Inc":""},"_vena_GraphsS3_GraphsB1_R_5_720177941137719444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720177941137719444","DimensionId":5,"MemberId":720177941137719444,"Inc":""},"_vena_GraphsS3_GraphsB1_R_5_720792858247823360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720792858247823360","DimensionId":5,"MemberId":720792858247823360,"Inc":""},"_vena_GraphsS3_GraphsB1_R_5_720795664812212224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720795664812212224","DimensionId":5,"MemberId":720795664812212224,"Inc":""},"_vena_Graphs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3","MemberIdStr":"720177941083193402","DimensionId":3,"MemberId":720177941083193402,"Inc":""},"_vena_Graphs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6","MemberIdStr":"720177941255159927","DimensionId":6,"MemberId":720177941255159927,"Inc":""},"_vena_Graphs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7","MemberIdStr":"720177941267742850","DimensionId":7,"MemberId":720177941267742850,"Inc":""},"_vena_GraphsS3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56493ffece784c5db4cd0fd3b40a250d","DimensionId":-1,"MemberId":-1,"Inc":""},"_vena_GraphsS3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1c3a244dc3d4f149ecdf7d748811086","DimensionId":-1,"MemberId":-1,"Inc":""},"_vena_Graphs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3545e3dcc52420a84dcdae3a23a4597","DimensionId":-1,"MemberId":-1,"Inc":""},"_vena_LI_SPayrollS1_BPayrollB1_65bf0cd0":{"SourceGlobalVariableId":-1,"SourceFormVariableId":"00000000-0000-0000-0000-000000000000","IsPageVariable":false,"IsLineItemDetailEnabled":true,"LineItemDetailOrder":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2_80f7cbbe":{"SourceGlobalVariableId":-1,"SourceFormVariableId":"00000000-0000-0000-0000-000000000000","IsPageVariable":false,"IsLineItemDetailEnabled":true,"LineItemDetailOrder":0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RatesS1_BRatesB2_95c3f711":{"SourceGlobalVariableId":-1,"SourceFormVariableId":"00000000-0000-0000-0000-000000000000","IsPageVariable":false,"IsLineItemDetailEnabled":true,"LineItemDetailOrder":0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MultiSiteS1_MultiSite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"},"_vena_MultiSiteS1_MultiSite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1"},"_vena_MultiSiteS1_MultiSite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2"},"_vena_MultiSiteS1_MultiSite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3"},"_vena_MultiSiteS1_MultiSite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4"},"_vena_MultiSiteS1_MultiSite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5"},"_vena_MultiSiteS1_MultiSite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6"},"_vena_MultiSiteS1_MultiSite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7"},"_vena_MultiSiteS1_MultiSite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8"},"_vena_MultiSiteS1_MultiSite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9"},"_vena_MultiSiteS1_MultiSiteB1_C_8_720177941305491564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"},"_vena_MultiSiteS1_MultiSiteB1_C_8_720177941305491564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1"},"_vena_MultiSiteS1_MultiSiteB1_C_8_720177941305491564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2"},"_vena_MultiSiteS1_MultiSiteB1_C_8_720177941305491564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3"},"_vena_MultiSiteS1_MultiSite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"},"_vena_MultiSiteS1_MultiSite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"},"_vena_MultiSiteS1_MultiSiteB1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10"},"_vena_MultiSiteS1_MultiSiteB1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11"},"_vena_MultiSiteS1_MultiSiteB1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12"},"_vena_MultiSiteS1_MultiSiteB1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13"},"_vena_MultiSiteS1_MultiSiteB1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14"},"_vena_MultiSiteS1_MultiSiteB1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15"},"_vena_MultiSiteS1_MultiSiteB1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16"},"_vena_MultiSiteS1_MultiSiteB1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17"},"_vena_MultiSiteS1_MultiSite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4"},"_vena_MultiSiteS1_MultiSite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5"},"_vena_MultiSiteS1_MultiSiteB1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6"},"_vena_MultiSiteS1_MultiSiteB1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7"},"_vena_MultiSiteS1_MultiSiteB1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8"},"_vena_MultiSiteS1_MultiSiteB1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9"},"_vena_MultiSiteS1_MultiSite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"},"_vena_MultiSiteS1_MultiSite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"},"_vena_MultiSiteS1_MultiSite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10"},"_vena_MultiSiteS1_MultiSite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11"},"_vena_MultiSiteS1_MultiSite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12"},"_vena_MultiSiteS1_MultiSite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13"},"_vena_MultiSiteS1_MultiSite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14"},"_vena_MultiSiteS1_MultiSite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15"},"_vena_MultiSiteS1_MultiSite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16"},"_vena_MultiSiteS1_MultiSite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17"},"_vena_MultiSiteS1_MultiSite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18"},"_vena_MultiSiteS1_MultiSite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19"},"_vena_MultiSiteS1_MultiSite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20"},"_vena_MultiSiteS1_MultiSite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21"},"_vena_MultiSiteS1_MultiSite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4"},"_vena_MultiSiteS1_MultiSite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5"},"_vena_MultiSiteS1_MultiSite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6"},"_vena_MultiSiteS1_MultiSite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7"},"_vena_MultiSiteS1_MultiSite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8"},"_vena_MultiSiteS1_MultiSite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9"},"_vena_MultiSiteS1_MultiSite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"},"_vena_MultiSiteS1_MultiSite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"},"_vena_MultiSiteS1_MultiSiteB1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10"},"_vena_MultiSiteS1_MultiSiteB1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11"},"_vena_MultiSiteS1_MultiSiteB1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12"},"_vena_MultiSiteS1_MultiSiteB1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13"},"_vena_MultiSiteS1_MultiSiteB1_C_FV_e3545e3dcc52420a84dcdae3a23a4597_14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14"},"_vena_MultiSiteS1_MultiSiteB1_C_FV_e3545e3dcc52420a84dcdae3a23a4597_15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15"},"_vena_MultiSiteS1_MultiSiteB1_C_FV_e3545e3dcc52420a84dcdae3a23a4597_16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16"},"_vena_MultiSiteS1_MultiSiteB1_C_FV_e3545e3dcc52420a84dcdae3a23a4597_17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17"},"_vena_MultiSiteS1_MultiSiteB1_C_FV_e3545e3dcc52420a84dcdae3a23a4597_18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18"},"_vena_MultiSiteS1_MultiSiteB1_C_FV_e3545e3dcc52420a84dcdae3a23a4597_19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19"},"_vena_MultiSiteS1_MultiSiteB1_C_FV_e3545e3dcc52420a84dcdae3a23a4597_20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20"},"_vena_MultiSiteS1_MultiSiteB1_C_FV_e3545e3dcc52420a84dcdae3a23a4597_21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21"},"_vena_MultiSiteS1_MultiSite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4"},"_vena_MultiSiteS1_MultiSite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5"},"_vena_MultiSiteS1_MultiSite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6"},"_vena_MultiSiteS1_MultiSite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7"},"_vena_MultiSiteS1_MultiSite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8"},"_vena_MultiSiteS1_MultiSiteB1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9"},"_vena_MultiSiteS1_MultiSite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720177941099970669","DimensionId":5,"MemberId":720177941099970669,"Inc":""},"_vena_MultiSiteS1_MultiSite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720177941104164898","DimensionId":5,"MemberId":720177941104164898,"Inc":""},"_vena_MultiSiteS1_MultiSite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720177941104164901","DimensionId":5,"MemberId":720177941104164901,"Inc":""},"_vena_MultiSiteS1_MultiSite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720177941104164983","DimensionId":5,"MemberId":720177941104164983,"Inc":""},"_vena_MultiSiteS1_MultiSite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720177941104164991","DimensionId":5,"MemberId":720177941104164991,"Inc":""},"_vena_MultiSiteS1_MultiSite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720177941104164996","DimensionId":5,"MemberId":720177941104164996,"Inc":""},"_vena_MultiSiteS1_MultiSite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720177941112553481","DimensionId":5,"MemberId":720177941112553481,"Inc":""},"_vena_MultiSiteS1_MultiSite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720177941112553512","DimensionId":5,"MemberId":720177941112553512,"Inc":""},"_vena_MultiSiteS1_MultiSite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720177941116747842","DimensionId":5,"MemberId":720177941116747842,"Inc":""},"_vena_MultiSiteS1_MultiSite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720177941116747917","DimensionId":5,"MemberId":720177941116747917,"Inc":""},"_vena_MultiSiteS1_MultiSite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720177941116747920","DimensionId":5,"MemberId":720177941116747920,"Inc":""},"_vena_MultiSiteS1_MultiSite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720177941120942166","DimensionId":5,"MemberId":720177941120942166,"Inc":""},"_vena_MultiSiteS1_MultiSite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720177941125136495","DimensionId":5,"MemberId":720177941125136495,"Inc":""},"_vena_MultiSiteS1_MultiSite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720177941129330772","DimensionId":5,"MemberId":720177941129330772,"Inc":""},"_vena_MultiSiteS1_MultiSite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720177941129330775","DimensionId":5,"MemberId":720177941129330775,"Inc":""},"_vena_MultiSiteS1_MultiSite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720177941133525048","DimensionId":5,"MemberId":720177941133525048,"Inc":""},"_vena_MultiSiteS1_MultiSite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720177941133525051","DimensionId":5,"MemberId":720177941133525051,"Inc":""},"_vena_MultiSiteS1_MultiSite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720177941137719437","DimensionId":5,"MemberId":720177941137719437,"Inc":""},"_vena_MultiSiteS1_MultiSite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720177941141913614","DimensionId":5,"MemberId":720177941141913614,"Inc":""},"_vena_MultiSiteS1_MultiSite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720177941141913621","DimensionId":5,"MemberId":720177941141913621,"Inc":""},"_vena_MultiSiteS1_MultiSite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"},"_vena_MultiSiteS1_MultiSiteB1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"},"_vena_MultiSiteS1_MultiSite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151"},"_vena_MultiSiteS1_MultiSite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152"},"_vena_MultiSiteS1_MultiSite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153"},"_vena_MultiSiteS1_MultiSite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154"},"_vena_MultiSiteS1_MultiSite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155"},"_vena_MultiSiteS1_MultiSite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156"},"_vena_MultiSiteS1_MultiSite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158"},"_vena_MultiSiteS1_MultiSite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160"},"_vena_MultiSiteS1_MultiSite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161"},"_vena_MultiSiteS1_MultiSite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162"},"_vena_MultiSiteS1_MultiSite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163"},"_vena_MultiSiteS1_MultiSite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164"},"_vena_MultiSiteS1_MultiSite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165"},"_vena_MultiSiteS1_MultiSite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166"},"_vena_MultiSiteS1_MultiSite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167"},"_vena_MultiSiteS1_MultiSite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168"},"_vena_MultiSiteS1_MultiSite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169"},"_vena_MultiSiteS1_MultiSite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170"},"_vena_MultiSiteS1_MultiSite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171"},"_vena_MultiSiteS1_MultiSite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172"},"_vena_MultiSiteS1_MultiSite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173"},"_vena_MultiSiteS1_MultiSite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174"},"_vena_MultiSiteS1_MultiSite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175"},"_vena_MultiSiteS1_MultiSite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176"},"_vena_MultiSiteS1_MultiSite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177"},"_vena_MultiSiteS1_MultiSite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178"},"_vena_MultiSiteS1_MultiSite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179"},"_vena_MultiSiteS1_MultiSite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180"},"_vena_MultiSiteS1_MultiSite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181"},"_vena_MultiSiteS1_MultiSite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182"},"_vena_MultiSiteS1_MultiSite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183"},"_vena_MultiSiteS1_MultiSite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184"},"_vena_MultiSiteS1_MultiSite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185"},"_vena_MultiSiteS1_MultiSite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186"},"_vena_MultiSiteS1_MultiSite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187"},"_vena_MultiSiteS1_MultiSite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188"},"_vena_MultiSiteS1_MultiSite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189"},"_vena_MultiSiteS1_MultiSite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190"},"_vena_MultiSiteS1_MultiSite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191"},"_vena_MultiSiteS1_MultiSite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192"},"_vena_MultiSiteS1_MultiSite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193"},"_vena_MultiSiteS1_MultiSite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194"},"_vena_MultiSiteS1_MultiSite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195"},"_vena_MultiSiteS1_MultiSite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196"},"_vena_MultiSiteS1_MultiSite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197"},"_vena_MultiSiteS1_MultiSite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198"},"_vena_MultiSiteS1_MultiSite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199"},"_vena_MultiSiteS1_MultiSite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"},"_vena_MultiSiteS1_MultiSite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200"},"_vena_MultiSiteS1_MultiSite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201"},"_vena_MultiSiteS1_MultiSite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202"},"_vena_MultiSiteS1_MultiSite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203"},"_vena_MultiSiteS1_MultiSite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204"},"_vena_MultiSiteS1_MultiSite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205"},"_vena_MultiSiteS1_MultiSite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206"},"_vena_MultiSiteS1_MultiSite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207"},"_vena_MultiSiteS1_MultiSite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208"},"_vena_MultiSiteS1_MultiSite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209"},"_vena_MultiSiteS1_MultiSite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210"},"_vena_MultiSiteS1_MultiSite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211"},"_vena_MultiSiteS1_MultiSite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212"},"_vena_MultiSiteS1_MultiSite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213"},"_vena_MultiSiteS1_MultiSite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214"},"_vena_MultiSiteS1_MultiSite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215"},"_vena_MultiSiteS1_MultiSite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216"},"_vena_MultiSiteS1_MultiSite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217"},"_vena_MultiSiteS1_MultiSite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218"},"_vena_MultiSiteS1_MultiSite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219"},"_vena_MultiSiteS1_MultiSite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220"},"_vena_MultiSiteS1_MultiSite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221"},"_vena_MultiSiteS1_MultiSite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222"},"_vena_MultiSiteS1_MultiSite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223"},"_vena_MultiSiteS1_MultiSite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224"},"_vena_MultiSiteS1_MultiSite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225"},"_vena_MultiSiteS1_MultiSite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226"},"_vena_MultiSiteS1_MultiSite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227"},"_vena_MultiSiteS1_MultiSite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228"},"_vena_MultiSiteS1_MultiSite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229"},"_vena_MultiSiteS1_MultiSite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230"},"_vena_MultiSiteS1_MultiSite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231"},"_vena_MultiSiteS1_MultiSite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232"},"_vena_MultiSiteS1_MultiSite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233"},"_vena_MultiSiteS1_MultiSite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234"},"_vena_MultiSiteS1_MultiSite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235"},"_vena_MultiSiteS1_MultiSite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236"},"_vena_MultiSiteS1_MultiSite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237"},"_vena_MultiSiteS1_MultiSite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238"},"_vena_MultiSiteS1_MultiSite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239"},"_vena_MultiSiteS1_MultiSite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240"},"_vena_MultiSiteS1_MultiSite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241"},"_vena_MultiSiteS1_MultiSite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242"},"_vena_MultiSiteS1_MultiSite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243"},"_vena_MultiSiteS1_MultiSite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244"},"_vena_MultiSiteS1_MultiSite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245"},"_vena_MultiSiteS1_MultiSite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246"},"_vena_MultiSiteS1_MultiSite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247"},"_vena_MultiSiteS1_MultiSite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248"},"_vena_MultiSiteS1_MultiSite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249"},"_vena_MultiSiteS1_MultiSite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250"},"_vena_MultiSiteS1_MultiSite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251"},"_vena_MultiSiteS1_MultiSite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252"},"_vena_MultiSiteS1_MultiSite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253"},"_vena_MultiSiteS1_MultiSite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254"},"_vena_MultiSiteS1_MultiSite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255"},"_vena_MultiSiteS1_MultiSite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256"},"_vena_MultiSiteS1_MultiSite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257"},"_vena_MultiSiteS1_MultiSite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258"},"_vena_MultiSiteS1_MultiSite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259"},"_vena_MultiSiteS1_MultiSite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260"},"_vena_MultiSiteS1_MultiSite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261"},"_vena_MultiSiteS1_MultiSite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262"},"_vena_MultiSiteS1_MultiSite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263"},"_vena_MultiSiteS1_MultiSite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264"},"_vena_MultiSiteS1_MultiSite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266"},"_vena_MultiSiteS1_MultiSite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267"},"_vena_MultiSiteS1_MultiSite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268"},"_vena_MultiSiteS1_MultiSite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270"},"_vena_MultiSiteS1_MultiSite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272"},"_vena_MultiSiteS1_MultiSite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273"},"_vena_MultiSiteS1_MultiSite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274"},"_vena_MultiSiteS1_MultiSite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275"},"_vena_MultiSiteS1_MultiSite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276"},"_vena_MultiSiteS1_MultiSite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277"},"_vena_MultiSiteS1_MultiSite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278"},"_vena_MultiSiteS1_MultiSite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279"},"_vena_MultiSiteS1_MultiSite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280"},"_vena_MultiSiteS1_MultiSite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281"},"_vena_MultiSiteS1_MultiSite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282"},"_vena_MultiSiteS1_MultiSite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283"},"_vena_MultiSiteS1_MultiSite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284"},"_vena_MultiSiteS1_MultiSite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285"},"_vena_MultiSiteS1_MultiSite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286"},"_vena_MultiSiteS1_MultiSite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287"},"_vena_MultiSiteS1_MultiSite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288"},"_vena_MultiSiteS1_MultiSite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289"},"_vena_MultiSiteS1_MultiSite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290"},"_vena_MultiSiteS1_MultiSite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291"},"_vena_MultiSiteS1_MultiSite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292"},"_vena_MultiSiteS1_MultiSite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293"},"_vena_MultiSiteS1_MultiSite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294"},"_vena_MultiSiteS1_MultiSite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295"},"_vena_MultiSiteS1_MultiSite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296"},"_vena_MultiSiteS1_MultiSite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297"},"_vena_MultiSiteS1_MultiSite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298"},"_vena_MultiSiteS1_MultiSite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299"},"_vena_MultiSiteS1_MultiSite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"},"_vena_MultiSiteS1_MultiSite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300"},"_vena_MultiSiteS1_MultiSite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301"},"_vena_MultiSiteS1_MultiSite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302"},"_vena_MultiSiteS1_MultiSite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303"},"_vena_MultiSiteS1_MultiSite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304"},"_vena_MultiSiteS1_MultiSite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305"},"_vena_MultiSiteS1_MultiSite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306"},"_vena_MultiSiteS1_MultiSite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307"},"_vena_MultiSiteS1_MultiSite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308"},"_vena_MultiSiteS1_MultiSite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309"},"_vena_MultiSiteS1_MultiSite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310"},"_vena_MultiSiteS1_MultiSite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311"},"_vena_MultiSiteS1_MultiSite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312"},"_vena_MultiSiteS1_MultiSite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313"},"_vena_MultiSiteS1_MultiSite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314"},"_vena_MultiSiteS1_MultiSite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315"},"_vena_MultiSiteS1_MultiSite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316"},"_vena_MultiSiteS1_MultiSite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317"},"_vena_MultiSiteS1_MultiSite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318"},"_vena_MultiSiteS1_MultiSite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319"},"_vena_MultiSiteS1_MultiSite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320"},"_vena_MultiSiteS1_MultiSite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321"},"_vena_MultiSiteS1_MultiSite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322"},"_vena_MultiSiteS1_MultiSite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323"},"_vena_MultiSiteS1_MultiSite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324"},"_vena_MultiSiteS1_MultiSite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325"},"_vena_MultiSiteS1_MultiSite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326"},"_vena_MultiSiteS1_MultiSite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327"},"_vena_MultiSiteS1_MultiSite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328"},"_vena_MultiSiteS1_MultiSite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329"},"_vena_MultiSiteS1_MultiSite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330"},"_vena_MultiSiteS1_MultiSite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331"},"_vena_MultiSiteS1_MultiSite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332"},"_vena_MultiSiteS1_MultiSite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333"},"_vena_MultiSiteS1_MultiSite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334"},"_vena_MultiSiteS1_MultiSite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335"},"_vena_MultiSiteS1_MultiSite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336"},"_vena_MultiSiteS1_MultiSite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337"},"_vena_MultiSiteS1_MultiSite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338"},"_vena_MultiSiteS1_MultiSite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339"},"_vena_MultiSiteS1_MultiSite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340"},"_vena_MultiSiteS1_MultiSite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341"},"_vena_MultiSiteS1_MultiSite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342"},"_vena_MultiSiteS1_MultiSite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344"},"_vena_MultiSiteS1_MultiSite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345"},"_vena_MultiSiteS1_MultiSite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346"},"_vena_MultiSiteS1_MultiSite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349"},"_vena_MultiSiteS1_MultiSite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350"},"_vena_MultiSiteS1_MultiSite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351"},"_vena_MultiSiteS1_MultiSite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352"},"_vena_MultiSiteS1_MultiSite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353"},"_vena_MultiSiteS1_MultiSite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354"},"_vena_MultiSiteS1_MultiSite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355"},"_vena_MultiSiteS1_MultiSite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356"},"_vena_MultiSiteS1_MultiSiteB1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357"},"_vena_MultiSiteS1_MultiSiteB1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358"},"_vena_MultiSiteS1_MultiSiteB1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359"},"_vena_MultiSiteS1_MultiSiteB1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360"},"_vena_MultiSiteS1_MultiSiteB1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361"},"_vena_MultiSiteS1_MultiSiteB1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362"},"_vena_MultiSiteS1_MultiSiteB1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363"},"_vena_MultiSiteS1_MultiSiteB1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364"},"_vena_MultiSiteS1_MultiSiteB1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365"},"_vena_MultiSiteS1_MultiSiteB1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366"},"_vena_MultiSiteS1_MultiSiteB1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367"},"_vena_MultiSiteS1_MultiSiteB1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368"},"_vena_MultiSiteS1_MultiSiteB1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369"},"_vena_MultiSiteS1_MultiSiteB1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370"},"_vena_MultiSiteS1_MultiSiteB1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371"},"_vena_MultiSiteS1_MultiSiteB1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372"},"_vena_MultiSiteS1_MultiSiteB1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373"},"_vena_MultiSiteS1_MultiSiteB1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374"},"_vena_MultiSiteS1_MultiSiteB1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375"},"_vena_MultiSiteS1_MultiSiteB1_R_FV_42f34b52efc14701904e2bd69b949ebb_376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376"},"_vena_MultiSiteS1_MultiSiteB1_R_FV_42f34b52efc14701904e2bd69b949ebb_377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377"},"_vena_MultiSiteS1_MultiSiteB1_R_FV_42f34b52efc14701904e2bd69b949ebb_378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378"},"_vena_MultiSiteS1_MultiSiteB1_R_FV_42f34b52efc14701904e2bd69b949ebb_379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379"},"_vena_MultiSiteS1_MultiSiteB1_R_FV_42f34b52efc14701904e2bd69b949ebb_380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380"},"_vena_MultiSiteS1_MultiSiteB1_R_FV_42f34b52efc14701904e2bd69b949ebb_381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381"},"_vena_MultiSiteS1_MultiSiteB1_R_FV_42f34b52efc14701904e2bd69b949ebb_382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382"},"_vena_MultiSiteS1_MultiSiteB1_R_FV_42f34b52efc14701904e2bd69b949ebb_383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383"},"_vena_MultiSiteS1_MultiSiteB1_R_FV_42f34b52efc14701904e2bd69b949ebb_384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384"},"_vena_MultiSiteS1_MultiSiteB1_R_FV_42f34b52efc14701904e2bd69b949ebb_385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385"},"_vena_MultiSiteS1_MultiSiteB1_R_FV_42f34b52efc14701904e2bd69b949ebb_386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386"},"_vena_MultiSiteS1_MultiSiteB1_R_FV_42f34b52efc14701904e2bd69b949ebb_387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387"},"_vena_MultiSiteS1_MultiSiteB1_R_FV_42f34b52efc14701904e2bd69b949ebb_388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388"},"_vena_MultiSiteS1_MultiSiteB1_R_FV_42f34b52efc14701904e2bd69b949ebb_389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389"},"_vena_MultiSiteS1_MultiSiteB1_R_FV_42f34b52efc14701904e2bd69b949ebb_390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390"},"_vena_MultiSiteS1_MultiSiteB1_R_FV_42f34b52efc14701904e2bd69b949ebb_391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391"},"_vena_MultiSiteS1_MultiSiteB1_R_FV_42f34b52efc14701904e2bd69b949ebb_392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392"},"_vena_MultiSiteS1_MultiSiteB1_R_FV_42f34b52efc14701904e2bd69b949ebb_393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393"},"_vena_MultiSiteS1_MultiSite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4","MemberIdStr":"720177941095776277","DimensionId":4,"MemberId":720177941095776277,"Inc":""},"_vena_MultiSiteS1_MultiSite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8","MemberIdStr":"720177941309685782","DimensionId":8,"MemberId":720177941309685782,"Inc":""},"_vena_MultiSiteS1_MultiSite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56493ffece784c5db4cd0fd3b40a250d","DimensionId":-1,"MemberId":-1,"Inc":""},"_vena_MultiSiteS1_MultiSiteB2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e3545e3dcc52420a84dcdae3a23a4597","DimensionId":-1,"MemberId":-1,"Inc":""},"_vena_MultiSiteS1_MultiSite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721231448376606720","DimensionId":5,"MemberId":721231448376606720,"Inc":""},"_vena_MultiSiteS1_MultiSite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721231448380801024","DimensionId":5,"MemberId":721231448380801024,"Inc":""},"_vena_MultiSiteS1_MultiSite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721231448384995329","DimensionId":5,"MemberId":721231448384995329,"Inc":""},"_vena_MultiSiteS1_MultiSite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721231448384995331","DimensionId":5,"MemberId":721231448384995331,"Inc":""},"_vena_MultiSiteS1_MultiSite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721231448384995333","DimensionId":5,"MemberId":721231448384995333,"Inc":""},"_vena_MultiSiteS1_MultiSite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721231448389189633","DimensionId":5,"MemberId":721231448389189633,"Inc":""},"_vena_MultiSiteS1_MultiSite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721231448389189635","DimensionId":5,"MemberId":721231448389189635,"Inc":""},"_vena_MultiSiteS1_MultiSite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721231448393383937","DimensionId":5,"MemberId":721231448393383937,"Inc":""},"_vena_MultiSiteS1_MultiSite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721231448393383939","DimensionId":5,"MemberId":721231448393383939,"Inc":""},"_vena_MultiSiteS1_MultiSite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721231448393383941","DimensionId":5,"MemberId":721231448393383941,"Inc":""},"_vena_MultiSiteS1_MultiSite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721231448397578241","DimensionId":5,"MemberId":721231448397578241,"Inc":""},"_vena_MultiSiteS1_MultiSite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721231448397578243","DimensionId":5,"MemberId":721231448397578243,"Inc":""},"_vena_MultiSiteS1_MultiSite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721231448401772545","DimensionId":5,"MemberId":721231448401772545,"Inc":""},"_vena_MultiSiteS1_MultiSite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721231448401772547","DimensionId":5,"MemberId":721231448401772547,"Inc":""},"_vena_MultiSiteS1_MultiSite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721231448401772549","DimensionId":5,"MemberId":721231448401772549,"Inc":""},"_vena_MultiSiteS1_MultiSite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721231448405966849","DimensionId":5,"MemberId":721231448405966849,"Inc":""},"_vena_MultiSiteS1_MultiSite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721231448405966851","DimensionId":5,"MemberId":721231448405966851,"Inc":""},"_vena_MultiSiteS1_MultiSite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721231448410161153","DimensionId":5,"MemberId":721231448410161153,"Inc":""},"_vena_MultiSiteS1_MultiSite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721231448410161155","DimensionId":5,"MemberId":721231448410161155,"Inc":""},"_vena_MultiSiteS1_MultiSite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721231448410161157","DimensionId":5,"MemberId":721231448410161157,"Inc":""},"_vena_MultiSiteS1_MultiSite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721231448414355457","DimensionId":5,"MemberId":721231448414355457,"Inc":""},"_vena_MultiSiteS1_MultiSite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721231448414355459","DimensionId":5,"MemberId":721231448414355459,"Inc":""},"_vena_MultiSiteS1_MultiSite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721231448414355461","DimensionId":5,"MemberId":721231448414355461,"Inc":""},"_vena_MultiSiteS1_MultiSite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721231448418549761","DimensionId":5,"MemberId":721231448418549761,"Inc":""},"_vena_MultiSiteS1_MultiSite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721231448418549763","DimensionId":5,"MemberId":721231448418549763,"Inc":""},"_vena_MultiSiteS1_MultiSite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721231448422744065","DimensionId":5,"MemberId":721231448422744065,"Inc":""},"_vena_MultiSiteS1_MultiSite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721231448422744067","DimensionId":5,"MemberId":721231448422744067,"Inc":""},"_vena_MultiSiteS1_MultiSite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721231448422744069","DimensionId":5,"MemberId":721231448422744069,"Inc":""},"_vena_MultiSiteS1_MultiSite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721231448426938369","DimensionId":5,"MemberId":721231448426938369,"Inc":""},"_vena_MultiSiteS1_MultiSite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721231448426938371","DimensionId":5,"MemberId":721231448426938371,"Inc":""},"_vena_MultiSiteS1_MultiSite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721231448431132673","DimensionId":5,"MemberId":721231448431132673,"Inc":""},"_vena_MultiSiteS1_MultiSite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721231448431132675","DimensionId":5,"MemberId":721231448431132675,"Inc":""},"_vena_MultiSiteS1_MultiSite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721231448431132677","DimensionId":5,"MemberId":721231448431132677,"Inc":""},"_vena_MultiSiteS1_MultiSite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721231448435326977","DimensionId":5,"MemberId":721231448435326977,"Inc":""},"_vena_MultiSiteS1_MultiSite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721231448435326979","DimensionId":5,"MemberId":721231448435326979,"Inc":""},"_vena_MultiSiteS1_MultiSite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721231448439521281","DimensionId":5,"MemberId":721231448439521281,"Inc":""},"_vena_MultiSiteS1_MultiSite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721231448439521283","DimensionId":5,"MemberId":721231448439521283,"Inc":""},"_vena_MultiSiteS1_MultiSite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721231448439521285","DimensionId":5,"MemberId":721231448439521285,"Inc":""},"_vena_MultiSiteS1_MultiSite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721231448443715585","DimensionId":5,"MemberId":721231448443715585,"Inc":""},"_vena_MultiSiteS1_MultiSite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721231448443715587","DimensionId":5,"MemberId":721231448443715587,"Inc":""},"_vena_MultiSiteS1_MultiSite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721231448443715589","DimensionId":5,"MemberId":721231448443715589,"Inc":""},"_vena_MultiSiteS1_MultiSite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721231448447909889","DimensionId":5,"MemberId":721231448447909889,"Inc":""},"_vena_MultiSiteS1_MultiSite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721231448447909891","DimensionId":5,"MemberId":721231448447909891,"Inc":""},"_vena_MultiSiteS1_MultiSite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721231448452104193","DimensionId":5,"MemberId":721231448452104193,"Inc":""},"_vena_MultiSiteS1_MultiSite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721231448452104195","DimensionId":5,"MemberId":721231448452104195,"Inc":""},"_vena_MultiSiteS1_MultiSite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721231448452104197","DimensionId":5,"MemberId":721231448452104197,"Inc":""},"_vena_MultiSiteS1_MultiSite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721231448456298497","DimensionId":5,"MemberId":721231448456298497,"Inc":""},"_vena_MultiSiteS1_MultiSite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721231448456298499","DimensionId":5,"MemberId":721231448456298499,"Inc":""},"_vena_MultiSiteS1_MultiSite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721231448460492801","DimensionId":5,"MemberId":721231448460492801,"Inc":""},"_vena_MultiSiteS1_MultiSite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721231448460492803","DimensionId":5,"MemberId":721231448460492803,"Inc":""},"_vena_MultiSiteS1_MultiSite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721231448460492805","DimensionId":5,"MemberId":721231448460492805,"Inc":""},"_vena_MultiSiteS1_MultiSite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721231448464687105","DimensionId":5,"MemberId":721231448464687105,"Inc":""},"_vena_MultiSiteS1_MultiSite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721231448464687107","DimensionId":5,"MemberId":721231448464687107,"Inc":""},"_vena_MultiSiteS1_MultiSite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721231448468881409","DimensionId":5,"MemberId":721231448468881409,"Inc":""},"_vena_MultiSiteS1_MultiSite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721231448468881411","DimensionId":5,"MemberId":721231448468881411,"Inc":""},"_vena_MultiSiteS1_MultiSite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721231448468881413","DimensionId":5,"MemberId":721231448468881413,"Inc":""},"_vena_MultiSiteS1_MultiSite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721231448473075713","DimensionId":5,"MemberId":721231448473075713,"Inc":""},"_vena_MultiSiteS1_MultiSite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721231448477270016","DimensionId":5,"MemberId":721231448477270016,"Inc":""},"_vena_MultiSiteS1_MultiSite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721231448481464321","DimensionId":5,"MemberId":721231448481464321,"Inc":""},"_vena_MultiSiteS1_MultiSite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721231448481464323","DimensionId":5,"MemberId":721231448481464323,"Inc":""},"_vena_MultiSiteS1_MultiSite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721231448481464325","DimensionId":5,"MemberId":721231448481464325,"Inc":""},"_vena_MultiSiteS1_MultiSite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721231448485658625","DimensionId":5,"MemberId":721231448485658625,"Inc":""},"_vena_MultiSiteS1_MultiSite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721231448485658627","DimensionId":5,"MemberId":721231448485658627,"Inc":""},"_vena_MultiSiteS1_MultiSite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721231448489852929","DimensionId":5,"MemberId":721231448489852929,"Inc":""},"_vena_MultiSiteS1_MultiSite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721231448489852931","DimensionId":5,"MemberId":721231448489852931,"Inc":""},"_vena_MultiSiteS1_MultiSite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721231448489852933","DimensionId":5,"MemberId":721231448489852933,"Inc":""},"_vena_MultiSiteS1_MultiSite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721231448494047233","DimensionId":5,"MemberId":721231448494047233,"Inc":""},"_vena_MultiSiteS1_MultiSite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721231448494047235","DimensionId":5,"MemberId":721231448494047235,"Inc":""},"_vena_MultiSiteS1_MultiSite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721231448498241536","DimensionId":5,"MemberId":721231448498241536,"Inc":""},"_vena_MultiSiteS1_MultiSite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721231448502435841","DimensionId":5,"MemberId":721231448502435841,"Inc":""},"_vena_MultiSiteS1_MultiSite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721231448502435843","DimensionId":5,"MemberId":721231448502435843,"Inc":""},"_vena_MultiSiteS1_MultiSite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721231448506630145","DimensionId":5,"MemberId":721231448506630145,"Inc":""},"_vena_MultiSiteS1_MultiSite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721231448506630147","DimensionId":5,"MemberId":721231448506630147,"Inc":""},"_vena_MultiSiteS1_MultiSite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721231448506630149","DimensionId":5,"MemberId":721231448506630149,"Inc":""},"_vena_MultiSiteS1_MultiSite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721231448510824449","DimensionId":5,"MemberId":721231448510824449,"Inc":""},"_vena_MultiSiteS1_MultiSite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721231448510824451","DimensionId":5,"MemberId":721231448510824451,"Inc":""},"_vena_MultiSiteS1_MultiSite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721231448515018753","DimensionId":5,"MemberId":721231448515018753,"Inc":""},"_vena_MultiSiteS1_MultiSite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721231448515018755","DimensionId":5,"MemberId":721231448515018755,"Inc":""},"_vena_MultiSiteS1_MultiSite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721231448515018757","DimensionId":5,"MemberId":721231448515018757,"Inc":""},"_vena_MultiSiteS1_MultiSite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721231448519213057","DimensionId":5,"MemberId":721231448519213057,"Inc":""},"_vena_MultiSiteS1_MultiSite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721231448519213059","DimensionId":5,"MemberId":721231448519213059,"Inc":""},"_vena_MultiSiteS1_MultiSite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721231448523407361","DimensionId":5,"MemberId":721231448523407361,"Inc":""},"_vena_MultiSiteS1_MultiSite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721231448523407363","DimensionId":5,"MemberId":721231448523407363,"Inc":""},"_vena_MultiSiteS1_MultiSite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721231448523407365","DimensionId":5,"MemberId":721231448523407365,"Inc":""},"_vena_MultiSiteS1_MultiSite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721231448527601665","DimensionId":5,"MemberId":721231448527601665,"Inc":""},"_vena_MultiSiteS1_MultiSite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721231448527601667","DimensionId":5,"MemberId":721231448527601667,"Inc":""},"_vena_MultiSiteS1_MultiSite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721231448531795969","DimensionId":5,"MemberId":721231448531795969,"Inc":""},"_vena_MultiSiteS1_MultiSite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721231448535990272","DimensionId":5,"MemberId":721231448535990272,"Inc":""},"_vena_MultiSiteS1_MultiSite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721231448535990274","DimensionId":5,"MemberId":721231448535990274,"Inc":""},"_vena_MultiSiteS1_MultiSite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721231448540184577","DimensionId":5,"MemberId":721231448540184577,"Inc":""},"_vena_MultiSiteS1_MultiSite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721231448540184579","DimensionId":5,"MemberId":721231448540184579,"Inc":""},"_vena_MultiSiteS1_MultiSite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721231448540184581","DimensionId":5,"MemberId":721231448540184581,"Inc":""},"_vena_MultiSiteS1_MultiSite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721231448544378881","DimensionId":5,"MemberId":721231448544378881,"Inc":""},"_vena_MultiSiteS1_MultiSite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721231448544378883","DimensionId":5,"MemberId":721231448544378883,"Inc":""},"_vena_MultiSiteS1_MultiSite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721231448548573185","DimensionId":5,"MemberId":721231448548573185,"Inc":""},"_vena_MultiSiteS1_MultiSite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721231448548573187","DimensionId":5,"MemberId":721231448548573187,"Inc":""},"_vena_MultiSiteS1_MultiSite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721231448548573189","DimensionId":5,"MemberId":721231448548573189,"Inc":""},"_vena_MultiSiteS1_MultiSite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721231448552767489","DimensionId":5,"MemberId":721231448552767489,"Inc":""},"_vena_MultiSiteS1_MultiSite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721231448552767491","DimensionId":5,"MemberId":721231448552767491,"Inc":""},"_vena_MultiSiteS1_MultiSite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721231448556961793","DimensionId":5,"MemberId":721231448556961793,"Inc":""},"_vena_MultiSiteS1_MultiSite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721231448556961795","DimensionId":5,"MemberId":721231448556961795,"Inc":""},"_vena_MultiSiteS1_MultiSite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721231448556961797","DimensionId":5,"MemberId":721231448556961797,"Inc":""},"_vena_MultiSiteS1_MultiSite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721231448561156097","DimensionId":5,"MemberId":721231448561156097,"Inc":""},"_vena_MultiSiteS1_MultiSite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721231448565350400","DimensionId":5,"MemberId":721231448565350400,"Inc":""},"_vena_MultiSiteS1_MultiSite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721231448569544705","DimensionId":5,"MemberId":721231448569544705,"Inc":""},"_vena_MultiSiteS1_MultiSite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721231448569544707","DimensionId":5,"MemberId":721231448569544707,"Inc":""},"_vena_MultiSiteS1_MultiSite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721231448569544709","DimensionId":5,"MemberId":721231448569544709,"Inc":""},"_vena_MultiSiteS1_MultiSite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721231448573739009","DimensionId":5,"MemberId":721231448573739009,"Inc":""},"_vena_MultiSiteS1_MultiSite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721231448573739011","DimensionId":5,"MemberId":721231448573739011,"Inc":""},"_vena_MultiSiteS1_MultiSite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721231448577933313","DimensionId":5,"MemberId":721231448577933313,"Inc":""},"_vena_MultiSiteS1_MultiSite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721231448577933315","DimensionId":5,"MemberId":721231448577933315,"Inc":""},"_vena_MultiSiteS1_MultiSite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721231448577933317","DimensionId":5,"MemberId":721231448577933317,"Inc":""},"_vena_MultiSiteS1_MultiSite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721231448582127617","DimensionId":5,"MemberId":721231448582127617,"Inc":""},"_vena_MultiSiteS1_MultiSite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721231448582127619","DimensionId":5,"MemberId":721231448582127619,"Inc":""},"_vena_MultiSiteS1_MultiSite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721231448586321921","DimensionId":5,"MemberId":721231448586321921,"Inc":""},"_vena_MultiSiteS1_MultiSite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721231448586321923","DimensionId":5,"MemberId":721231448586321923,"Inc":""},"_vena_MultiSiteS1_MultiSite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721231448586321925","DimensionId":5,"MemberId":721231448586321925,"Inc":""},"_vena_MultiSiteS1_MultiSite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721231448590516225","DimensionId":5,"MemberId":721231448590516225,"Inc":""},"_vena_MultiSiteS1_MultiSite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721231448590516227","DimensionId":5,"MemberId":721231448590516227,"Inc":""},"_vena_MultiSiteS1_MultiSite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721231448594710529","DimensionId":5,"MemberId":721231448594710529,"Inc":""},"_vena_MultiSiteS1_MultiSite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721231448594710531","DimensionId":5,"MemberId":721231448594710531,"Inc":""},"_vena_MultiSiteS1_MultiSite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721231448594710533","DimensionId":5,"MemberId":721231448594710533,"Inc":""},"_vena_MultiSiteS1_MultiSite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721231448598904833","DimensionId":5,"MemberId":721231448598904833,"Inc":""},"_vena_MultiSiteS1_MultiSite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721231448598904835","DimensionId":5,"MemberId":721231448598904835,"Inc":""},"_vena_MultiSiteS1_MultiSite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721231448603099137","DimensionId":5,"MemberId":721231448603099137,"Inc":""},"_vena_MultiSiteS1_MultiSite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721231448603099139","DimensionId":5,"MemberId":721231448603099139,"Inc":""},"_vena_MultiSiteS1_MultiSite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721231448603099141","DimensionId":5,"MemberId":721231448603099141,"Inc":""},"_vena_MultiSiteS1_MultiSite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721231448607293441","DimensionId":5,"MemberId":721231448607293441,"Inc":""},"_vena_MultiSiteS1_MultiSite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721231448607293443","DimensionId":5,"MemberId":721231448607293443,"Inc":""},"_vena_MultiSiteS1_MultiSite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721231448607293445","DimensionId":5,"MemberId":721231448607293445,"Inc":""},"_vena_MultiSiteS1_MultiSite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721231448611487745","DimensionId":5,"MemberId":721231448611487745,"Inc":""},"_vena_MultiSiteS1_MultiSite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721231448615682048","DimensionId":5,"MemberId":721231448615682048,"Inc":""},"_vena_MultiSiteS1_MultiSite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721231448619876353","DimensionId":5,"MemberId":721231448619876353,"Inc":""},"_vena_MultiSiteS1_MultiSite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721231448619876355","DimensionId":5,"MemberId":721231448619876355,"Inc":""},"_vena_MultiSiteS1_MultiSite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721231448624070657","DimensionId":5,"MemberId":721231448624070657,"Inc":""},"_vena_MultiSiteS1_MultiSite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721231448624070659","DimensionId":5,"MemberId":721231448624070659,"Inc":""},"_vena_MultiSiteS1_MultiSite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721231448624070661","DimensionId":5,"MemberId":721231448624070661,"Inc":""},"_vena_MultiSiteS1_MultiSite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721231448628264961","DimensionId":5,"MemberId":721231448628264961,"Inc":""},"_vena_MultiSiteS1_MultiSite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721231448628264963","DimensionId":5,"MemberId":721231448628264963,"Inc":""},"_vena_MultiSiteS1_MultiSite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721231448632459264","DimensionId":5,"MemberId":721231448632459264,"Inc":""},"_vena_MultiSiteS1_MultiSite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721231448632459266","DimensionId":5,"MemberId":721231448632459266,"Inc":""},"_vena_MultiSiteS1_MultiSite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721231448636653568","DimensionId":5,"MemberId":721231448636653568,"Inc":""},"_vena_MultiSiteS1_MultiSite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721231448640847873","DimensionId":5,"MemberId":721231448640847873,"Inc":""},"_vena_MultiSiteS1_MultiSite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721231448640847875","DimensionId":5,"MemberId":721231448640847875,"Inc":""},"_vena_MultiSiteS1_MultiSite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721231448640847877","DimensionId":5,"MemberId":721231448640847877,"Inc":""},"_vena_MultiSiteS1_MultiSite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721231448645042177","DimensionId":5,"MemberId":721231448645042177,"Inc":""},"_vena_MultiSiteS1_MultiSite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721231448645042179","DimensionId":5,"MemberId":721231448645042179,"Inc":""},"_vena_MultiSiteS1_MultiSite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721231448645042181","DimensionId":5,"MemberId":721231448645042181,"Inc":""},"_vena_MultiSiteS1_MultiSite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721231448649236481","DimensionId":5,"MemberId":721231448649236481,"Inc":""},"_vena_MultiSiteS1_MultiSite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721231448649236483","DimensionId":5,"MemberId":721231448649236483,"Inc":""},"_vena_MultiSiteS1_MultiSite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721231448653430785","DimensionId":5,"MemberId":721231448653430785,"Inc":""},"_vena_MultiSiteS1_MultiSite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721231448657625088","DimensionId":5,"MemberId":721231448657625088,"Inc":""},"_vena_MultiSiteS1_MultiSite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721231448657625090","DimensionId":5,"MemberId":721231448657625090,"Inc":""},"_vena_MultiSiteS1_MultiSite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721231448661819393","DimensionId":5,"MemberId":721231448661819393,"Inc":""},"_vena_MultiSiteS1_MultiSite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721231448661819395","DimensionId":5,"MemberId":721231448661819395,"Inc":""},"_vena_MultiSiteS1_MultiSite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721231448666013697","DimensionId":5,"MemberId":721231448666013697,"Inc":""},"_vena_MultiSiteS1_MultiSite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721231448666013699","DimensionId":5,"MemberId":721231448666013699,"Inc":""},"_vena_MultiSiteS1_MultiSite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721231448666013701","DimensionId":5,"MemberId":721231448666013701,"Inc":""},"_vena_MultiSiteS1_MultiSite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721231448670208001","DimensionId":5,"MemberId":721231448670208001,"Inc":""},"_vena_MultiSiteS1_MultiSite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721231448670208003","DimensionId":5,"MemberId":721231448670208003,"Inc":""},"_vena_MultiSiteS1_MultiSite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721231448674402304","DimensionId":5,"MemberId":721231448674402304,"Inc":""},"_vena_MultiSiteS1_MultiSite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721231448678596608","DimensionId":5,"MemberId":721231448678596608,"Inc":""},"_vena_MultiSiteS1_MultiSite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721231448678596610","DimensionId":5,"MemberId":721231448678596610,"Inc":""},"_vena_MultiSiteS1_MultiSite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721231448682790913","DimensionId":5,"MemberId":721231448682790913,"Inc":""},"_vena_MultiSiteS1_MultiSite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721231448682790915","DimensionId":5,"MemberId":721231448682790915,"Inc":""},"_vena_MultiSiteS1_MultiSite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721231448686985216","DimensionId":5,"MemberId":721231448686985216,"Inc":""},"_vena_MultiSiteS1_MultiSite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721231448691179521","DimensionId":5,"MemberId":721231448691179521,"Inc":""},"_vena_MultiSiteS1_MultiSite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721231448691179523","DimensionId":5,"MemberId":721231448691179523,"Inc":""},"_vena_MultiSiteS1_MultiSite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721231448691179525","DimensionId":5,"MemberId":721231448691179525,"Inc":""},"_vena_MultiSiteS1_MultiSite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721231448695373825","DimensionId":5,"MemberId":721231448695373825,"Inc":""},"_vena_MultiSiteS1_MultiSite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721231448695373827","DimensionId":5,"MemberId":721231448695373827,"Inc":""},"_vena_MultiSiteS1_MultiSite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721231448699568129","DimensionId":5,"MemberId":721231448699568129,"Inc":""},"_vena_MultiSiteS1_MultiSite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721231448699568131","DimensionId":5,"MemberId":721231448699568131,"Inc":""},"_vena_MultiSiteS1_MultiSite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721231448699568133","DimensionId":5,"MemberId":721231448699568133,"Inc":""},"_vena_MultiSiteS1_MultiSite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721231448703762433","DimensionId":5,"MemberId":721231448703762433,"Inc":""},"_vena_MultiSiteS1_MultiSite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721231448703762435","DimensionId":5,"MemberId":721231448703762435,"Inc":""},"_vena_MultiSiteS1_MultiSite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721231448707956737","DimensionId":5,"MemberId":721231448707956737,"Inc":""},"_vena_MultiSiteS1_MultiSite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721231448712151041","DimensionId":5,"MemberId":721231448712151041,"Inc":""},"_vena_MultiSiteS1_MultiSite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721231448712151043","DimensionId":5,"MemberId":721231448712151043,"Inc":""},"_vena_MultiSiteS1_MultiSite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721231448716345345","DimensionId":5,"MemberId":721231448716345345,"Inc":""},"_vena_MultiSiteS1_MultiSite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721231448720539648","DimensionId":5,"MemberId":721231448720539648,"Inc":""},"_vena_MultiSiteS1_MultiSite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721231448720539650","DimensionId":5,"MemberId":721231448720539650,"Inc":""},"_vena_MultiSiteS1_MultiSite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721231448724733953","DimensionId":5,"MemberId":721231448724733953,"Inc":""},"_vena_MultiSiteS1_MultiSite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721231448724733955","DimensionId":5,"MemberId":721231448724733955,"Inc":""},"_vena_MultiSiteS1_MultiSite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721231448728928257","DimensionId":5,"MemberId":721231448728928257,"Inc":""},"_vena_MultiSiteS1_MultiSite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721231448728928259","DimensionId":5,"MemberId":721231448728928259,"Inc":""},"_vena_MultiSiteS1_MultiSite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721231448728928261","DimensionId":5,"MemberId":721231448728928261,"Inc":""},"_vena_MultiSiteS1_MultiSite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721231448737316864","DimensionId":5,"MemberId":721231448737316864,"Inc":""},"_vena_MultiSiteS1_MultiSite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721231448737316866","DimensionId":5,"MemberId":721231448737316866,"Inc":""},"_vena_MultiSiteS1_MultiSite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721231448741511169","DimensionId":5,"MemberId":721231448741511169,"Inc":""},"_vena_MultiSiteS1_MultiSite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721231448741511171","DimensionId":5,"MemberId":721231448741511171,"Inc":""},"_vena_MultiSiteS1_MultiSite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721231448741511173","DimensionId":5,"MemberId":721231448741511173,"Inc":""},"_vena_MultiSiteS1_MultiSite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721231448745705473","DimensionId":5,"MemberId":721231448745705473,"Inc":""},"_vena_MultiSiteS1_MultiSite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721231448745705475","DimensionId":5,"MemberId":721231448745705475,"Inc":""},"_vena_MultiSiteS1_MultiSite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721231448749899776","DimensionId":5,"MemberId":721231448749899776,"Inc":""},"_vena_MultiSiteS1_MultiSite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721231448749899778","DimensionId":5,"MemberId":721231448749899778,"Inc":""},"_vena_MultiSiteS1_MultiSite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721231448754094080","DimensionId":5,"MemberId":721231448754094080,"Inc":""},"_vena_MultiSiteS1_MultiSite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721231448758288385","DimensionId":5,"MemberId":721231448758288385,"Inc":""},"_vena_MultiSiteS1_MultiSite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721231448758288387","DimensionId":5,"MemberId":721231448758288387,"Inc":""},"_vena_MultiSiteS1_MultiSite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749087830139076610","DimensionId":5,"MemberId":749087830139076610,"Inc":""},"_vena_MultiSiteS1_MultiSite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749087864905531392","DimensionId":5,"MemberId":749087864905531392,"Inc":""},"_vena_MultiSiteS1_MultiSite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749087910850461696","DimensionId":5,"MemberId":749087910850461696,"Inc":""},"_vena_MultiSiteS1_MultiSite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749088060013281299","DimensionId":5,"MemberId":749088060013281299,"Inc":""},"_vena_MultiSiteS1_MultiSite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749088115352797184","DimensionId":5,"MemberId":749088115352797184,"Inc":""},"_vena_MultiSiteS1_MultiSite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749088180418248704","DimensionId":5,"MemberId":749088180418248704,"Inc":""},"_vena_MultiSiteS1_MultiSite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749088587086036992","DimensionId":5,"MemberId":749088587086036992,"Inc":""},"_vena_MultiSiteS1_MultiSite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749112547660267520","DimensionId":5,"MemberId":749112547660267520,"Inc":""},"_vena_MultiSiteS1_MultiSite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749112608271368192","DimensionId":5,"MemberId":749112608271368192,"Inc":""},"_vena_MultiSiteS1_MultiSite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764289229879115776","DimensionId":5,"MemberId":764289229879115776,"Inc":""},"_vena_MultiSiteS1_MultiSite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765814190010531840","DimensionId":5,"MemberId":765814190010531840,"Inc":""},"_vena_MultiSiteS1_MultiSite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765814447679340544","DimensionId":5,"MemberId":765814447679340544,"Inc":""},"_vena_MultiSiteS1_MultiSite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766526426957873152","DimensionId":5,"MemberId":766526426957873152,"Inc":""},"_vena_MultiSiteS1_MultiSite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820137883691253760","DimensionId":5,"MemberId":820137883691253760,"Inc":""},"_vena_MultiSiteS1_MultiSite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826639481931038720","DimensionId":5,"MemberId":826639481931038720,"Inc":""},"_vena_MultiSiteS1_MultiSite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829902262057828352","DimensionId":5,"MemberId":829902262057828352,"Inc":""},"_vena_MultiSiteS1_MultiSite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845143360720863232","DimensionId":5,"MemberId":845143360720863232,"Inc":""},"_vena_MultiSiteS1_MultiSite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851989668665229312","DimensionId":5,"MemberId":851989668665229312,"Inc":""},"_vena_MultiSiteS1_MultiSite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888954560046039041","DimensionId":5,"MemberId":888954560046039041,"Inc":""},"_vena_MultiSiteS1_MultiSite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896565875103760385","DimensionId":5,"MemberId":896565875103760385,"Inc":""},"_vena_MultiSiteS1_MultiSite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946970774233284608","DimensionId":5,"MemberId":946970774233284608,"Inc":""},"_vena_MultiSiteS1_MultiSite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951930561890746371","DimensionId":5,"MemberId":951930561890746371,"Inc":""},"_vena_MultiSiteS1_MultiSite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951930655779848193","DimensionId":5,"MemberId":951930655779848193,"Inc":""},"_vena_MultiSiteS1_MultiSite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951930778467565568","DimensionId":5,"MemberId":951930778467565568,"Inc":""},"_vena_MultiSiteS1_MultiSiteB2_R_5_990418799344877568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990418799344877568","DimensionId":5,"MemberId":990418799344877568,"Inc":""},"_vena_MultiSiteS1_MultiSite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"},"_vena_MultiSiteS1_MultiSite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1"},"_vena_MultiSiteS1_MultiSite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2"},"_vena_MultiSiteS1_MultiSite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3"},"_vena_MultiSiteS1_MultiSite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4"},"_vena_MultiSiteS1_MultiSite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5"},"_vena_MultiSiteS1_MultiSite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1"},"_vena_MultiSiteS1_MultiSite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4"},"_vena_MultiSiteS1_MultiSite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5"},"_vena_MultiSiteS1_MultiSite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6"},"_vena_MultiSiteS1_MultiSite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7"},"_vena_MultiSiteS1_MultiSite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8"},"_vena_MultiSiteS1_MultiSite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"},"_vena_MultiSiteS1_MultiSite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3"},"_vena_MultiSiteS1_MultiSite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4"},"_vena_MultiSiteS1_MultiSite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5"},"_vena_MultiSiteS1_MultiSite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6"},"_vena_MultiSiteS1_MultiSite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7"},"_vena_MultiSiteS1_MultiSite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"},"_vena_MultiSiteS1_MultiSiteB3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3"},"_vena_MultiSiteS1_MultiSiteB3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4"},"_vena_MultiSiteS1_MultiSiteB3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5"},"_vena_MultiSiteS1_MultiSiteB3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6"},"_vena_MultiSiteS1_MultiSiteB3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7"},"_vena_MultiSiteS1_MultiSite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720177941112553486","DimensionId":5,"MemberId":720177941112553486,"Inc":""},"_vena_MultiSiteS1_MultiSite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720177941112553490","DimensionId":5,"MemberId":720177941112553490,"Inc":""},"_vena_MultiSiteS1_MultiSite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"},"_vena_MultiSiteS1_MultiSiteB4_C_8_720177941309685766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10"},"_vena_MultiSiteS1_MultiSiteB4_C_8_720177941309685766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11"},"_vena_MultiSiteS1_MultiSiteB4_C_8_720177941309685766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12"},"_vena_MultiSiteS1_MultiSiteB4_C_8_720177941309685766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13"},"_vena_MultiSiteS1_MultiSite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2"},"_vena_MultiSiteS1_MultiSite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4"},"_vena_MultiSiteS1_MultiSiteB4_C_8_720177941309685766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6"},"_vena_MultiSiteS1_MultiSiteB4_C_8_720177941309685766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8"},"_vena_MultiSiteS1_MultiSiteB4_C_8_720177941309685766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9"},"_vena_MultiSiteS1_MultiSite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"},"_vena_MultiSiteS1_MultiSite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10"},"_vena_MultiSiteS1_MultiSite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11"},"_vena_MultiSiteS1_MultiSite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12"},"_vena_MultiSiteS1_MultiSiteB4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13"},"_vena_MultiSiteS1_MultiSite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2"},"_vena_MultiSiteS1_MultiSite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4"},"_vena_MultiSiteS1_MultiSite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6"},"_vena_MultiSiteS1_MultiSite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8"},"_vena_MultiSiteS1_MultiSite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9"},"_vena_MultiSiteS1_MultiSite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10"},"_vena_MultiSiteS1_MultiSiteB4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12"},"_vena_MultiSiteS1_MultiSiteB4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14"},"_vena_MultiSiteS1_MultiSiteB4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16"},"_vena_MultiSiteS1_MultiSiteB4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17"},"_vena_MultiSiteS1_MultiSiteB4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18"},"_vena_MultiSiteS1_MultiSiteB4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19"},"_vena_MultiSiteS1_MultiSiteB4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20"},"_vena_MultiSiteS1_MultiSiteB4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21"},"_vena_MultiSiteS1_MultiSite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8"},"_vena_MultiSiteS1_MultiSite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"},"_vena_MultiSiteS1_MultiSiteB4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10"},"_vena_MultiSiteS1_MultiSiteB4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11"},"_vena_MultiSiteS1_MultiSiteB4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12"},"_vena_MultiSiteS1_MultiSiteB4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13"},"_vena_MultiSiteS1_MultiSite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2"},"_vena_MultiSiteS1_MultiSite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4"},"_vena_MultiSiteS1_MultiSiteB4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6"},"_vena_MultiSiteS1_MultiSiteB4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8"},"_vena_MultiSiteS1_MultiSiteB4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9"},"_vena_MultiSiteS1_MultiSite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1,"DimensionIdStr":"5","MemberIdStr":"720177941099970694","DimensionId":5,"MemberId":720177941099970694,"Inc":""},"_vena_MultiSite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3","MemberIdStr":"720177941083193402","DimensionId":3,"MemberId":720177941083193402,"Inc":""},"_vena_MultiSite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6","MemberIdStr":"720177941255159927","DimensionId":6,"MemberId":720177941255159927,"Inc":""},"_vena_MultiSite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7","MemberIdStr":"720177941267742850","DimensionId":7,"MemberId":720177941267742850,"Inc":""},"_vena_MYPS1_MYP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"},"_vena_MYPS1_MYP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1"},"_vena_MYPS1_MYP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2"},"_vena_MYPS1_MYP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3"},"_vena_MYPS1_MYP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4"},"_vena_MYPS1_MYP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5"},"_vena_MYPS1_MYPB1_C_8_720177941309685820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720177941309685820","DimensionId":8,"MemberId":720177941309685820,"Inc":""},"_vena_MYPS1_MYP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"},"_vena_MYPS1_MYP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1"},"_vena_MYPS1_MYP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2"},"_vena_MYPS1_MYP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3"},"_vena_MYPS1_MYP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4"},"_vena_MYPS1_MYP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5"},"_vena_MYPS1_MYP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6"},"_vena_MYPS1_MYP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"},"_vena_MYPS1_MYP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"},"_vena_MYPS1_MYP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2"},"_vena_MYPS1_MYP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3"},"_vena_MYPS1_MYP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4"},"_vena_MYPS1_MYP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5"},"_vena_MYPS1_MYP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6"},"_vena_MYPS1_MYP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"},"_vena_MYPS1_MYP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1"},"_vena_MYPS1_MYP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2"},"_vena_MYPS1_MYP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3"},"_vena_MYPS1_MYP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4"},"_vena_MYPS1_MYP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5"},"_vena_MYPS1_MYP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6"},"_vena_MYPS1_MYP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720177941099970669","DimensionId":5,"MemberId":720177941099970669,"Inc":""},"_vena_MYPS1_MYP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720177941104164898","DimensionId":5,"MemberId":720177941104164898,"Inc":""},"_vena_MYPS1_MYP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720177941104164901","DimensionId":5,"MemberId":720177941104164901,"Inc":""},"_vena_MYPS1_MYP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720177941104164983","DimensionId":5,"MemberId":720177941104164983,"Inc":""},"_vena_MYPS1_MYP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720177941104164991","DimensionId":5,"MemberId":720177941104164991,"Inc":""},"_vena_MYPS1_MYP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720177941104164996","DimensionId":5,"MemberId":720177941104164996,"Inc":""},"_vena_MYPS1_MYP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720177941112553481","DimensionId":5,"MemberId":720177941112553481,"Inc":""},"_vena_MYPS1_MYP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720177941112553512","DimensionId":5,"MemberId":720177941112553512,"Inc":""},"_vena_MYPS1_MYP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720177941116747842","DimensionId":5,"MemberId":720177941116747842,"Inc":""},"_vena_MYPS1_MYP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720177941116747917","DimensionId":5,"MemberId":720177941116747917,"Inc":""},"_vena_MYPS1_MYP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720177941116747920","DimensionId":5,"MemberId":720177941116747920,"Inc":""},"_vena_MYPS1_MYP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720177941120942166","DimensionId":5,"MemberId":720177941120942166,"Inc":""},"_vena_MYPS1_MYP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720177941125136495","DimensionId":5,"MemberId":720177941125136495,"Inc":""},"_vena_MYPS1_MYP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720177941129330772","DimensionId":5,"MemberId":720177941129330772,"Inc":""},"_vena_MYPS1_MYP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720177941129330775","DimensionId":5,"MemberId":720177941129330775,"Inc":""},"_vena_MYPS1_MYP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720177941133525048","DimensionId":5,"MemberId":720177941133525048,"Inc":""},"_vena_MYPS1_MYP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720177941133525051","DimensionId":5,"MemberId":720177941133525051,"Inc":""},"_vena_MYPS1_MYP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720177941137719437","DimensionId":5,"MemberId":720177941137719437,"Inc":""},"_vena_MYPS1_MYP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720177941141913614","DimensionId":5,"MemberId":720177941141913614,"Inc":""},"_vena_MYPS1_MYP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720177941141913621","DimensionId":5,"MemberId":720177941141913621,"Inc":""},"_vena_MYPS1_MYP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"},"_vena_MYPS1_MYPB1_R_FV_42f34b52efc14701904e2bd69b949ebb_114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114"},"_vena_MYPS1_MYPB1_R_FV_42f34b52efc14701904e2bd69b949ebb_115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115"},"_vena_MYPS1_MYPB1_R_FV_42f34b52efc14701904e2bd69b949ebb_116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116"},"_vena_MYPS1_MYPB1_R_FV_42f34b52efc14701904e2bd69b949ebb_117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117"},"_vena_MYPS1_MYPB1_R_FV_42f34b52efc14701904e2bd69b949ebb_118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118"},"_vena_MYPS1_MYPB1_R_FV_42f34b52efc14701904e2bd69b949ebb_119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119"},"_vena_MYPS1_MYPB1_R_FV_42f34b52efc14701904e2bd69b949ebb_121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121"},"_vena_MYPS1_MYPB1_R_FV_42f34b52efc14701904e2bd69b949ebb_123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123"},"_vena_MYPS1_MYPB1_R_FV_42f34b52efc14701904e2bd69b949ebb_124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124"},"_vena_MYPS1_MYPB1_R_FV_42f34b52efc14701904e2bd69b949ebb_125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125"},"_vena_MYPS1_MYPB1_R_FV_42f34b52efc14701904e2bd69b949ebb_126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126"},"_vena_MYPS1_MYPB1_R_FV_42f34b52efc14701904e2bd69b949ebb_127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127"},"_vena_MYPS1_MYPB1_R_FV_42f34b52efc14701904e2bd69b949ebb_128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128"},"_vena_MYPS1_MYPB1_R_FV_42f34b52efc14701904e2bd69b949ebb_129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129"},"_vena_MYPS1_MYPB1_R_FV_42f34b52efc14701904e2bd69b949ebb_130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130"},"_vena_MYPS1_MYPB1_R_FV_42f34b52efc14701904e2bd69b949ebb_131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131"},"_vena_MYPS1_MYPB1_R_FV_42f34b52efc14701904e2bd69b949ebb_132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132"},"_vena_MYPS1_MYPB1_R_FV_42f34b52efc14701904e2bd69b949ebb_133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133"},"_vena_MYPS1_MYPB1_R_FV_42f34b52efc14701904e2bd69b949ebb_134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134"},"_vena_MYPS1_MYPB1_R_FV_42f34b52efc14701904e2bd69b949ebb_135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135"},"_vena_MYPS1_MYPB1_R_FV_42f34b52efc14701904e2bd69b949ebb_136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136"},"_vena_MYPS1_MYPB1_R_FV_42f34b52efc14701904e2bd69b949ebb_137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137"},"_vena_MYPS1_MYPB1_R_FV_42f34b52efc14701904e2bd69b949ebb_138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138"},"_vena_MYPS1_MYPB1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139"},"_vena_MYPS1_MYPB1_R_FV_42f34b52efc14701904e2bd69b949ebb_140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140"},"_vena_MYPS1_MYPB1_R_FV_42f34b52efc14701904e2bd69b949ebb_141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141"},"_vena_MYPS1_MYPB1_R_FV_42f34b52efc14701904e2bd69b949ebb_142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142"},"_vena_MYPS1_MYPB1_R_FV_42f34b52efc14701904e2bd69b949ebb_143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143"},"_vena_MYPS1_MYPB1_R_FV_42f34b52efc14701904e2bd69b949ebb_144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144"},"_vena_MYPS1_MYPB1_R_FV_42f34b52efc14701904e2bd69b949ebb_145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145"},"_vena_MYPS1_MYPB1_R_FV_42f34b52efc14701904e2bd69b949ebb_146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146"},"_vena_MYPS1_MYPB1_R_FV_42f34b52efc14701904e2bd69b949ebb_147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147"},"_vena_MYPS1_MYPB1_R_FV_42f34b52efc14701904e2bd69b949ebb_148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148"},"_vena_MYPS1_MYPB1_R_FV_42f34b52efc14701904e2bd69b949ebb_149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149"},"_vena_MYPS1_MYPB1_R_FV_42f34b52efc14701904e2bd69b949ebb_150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150"},"_vena_MYPS1_MYP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151"},"_vena_MYPS1_MYP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152"},"_vena_MYPS1_MYP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153"},"_vena_MYPS1_MYP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154"},"_vena_MYPS1_MYP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155"},"_vena_MYPS1_MYP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156"},"_vena_MYPS1_MYPB1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157"},"_vena_MYPS1_MYP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158"},"_vena_MYPS1_MYPB1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159"},"_vena_MYPS1_MYP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160"},"_vena_MYPS1_MYP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161"},"_vena_MYPS1_MYP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162"},"_vena_MYPS1_MYP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163"},"_vena_MYPS1_MYP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164"},"_vena_MYPS1_MYP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165"},"_vena_MYPS1_MYP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166"},"_vena_MYPS1_MYP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167"},"_vena_MYPS1_MYP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168"},"_vena_MYPS1_MYP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169"},"_vena_MYPS1_MYP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170"},"_vena_MYPS1_MYP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171"},"_vena_MYPS1_MYP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172"},"_vena_MYPS1_MYP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173"},"_vena_MYPS1_MYP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174"},"_vena_MYPS1_MYP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175"},"_vena_MYPS1_MYP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176"},"_vena_MYPS1_MYP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177"},"_vena_MYPS1_MYP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178"},"_vena_MYPS1_MYP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179"},"_vena_MYPS1_MYP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180"},"_vena_MYPS1_MYP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181"},"_vena_MYPS1_MYP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182"},"_vena_MYPS1_MYP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183"},"_vena_MYPS1_MYP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184"},"_vena_MYPS1_MYP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185"},"_vena_MYPS1_MYP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186"},"_vena_MYPS1_MYP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187"},"_vena_MYPS1_MYP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188"},"_vena_MYPS1_MYP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189"},"_vena_MYPS1_MYP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190"},"_vena_MYPS1_MYP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191"},"_vena_MYPS1_MYP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192"},"_vena_MYPS1_MYP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193"},"_vena_MYPS1_MYP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194"},"_vena_MYPS1_MYP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195"},"_vena_MYPS1_MYP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196"},"_vena_MYPS1_MYP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197"},"_vena_MYPS1_MYP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198"},"_vena_MYPS1_MYP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199"},"_vena_MYPS1_MYP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"},"_vena_MYPS1_MYP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200"},"_vena_MYPS1_MYP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201"},"_vena_MYPS1_MYP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202"},"_vena_MYPS1_MYP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203"},"_vena_MYPS1_MYP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204"},"_vena_MYPS1_MYP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205"},"_vena_MYPS1_MYP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206"},"_vena_MYPS1_MYP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207"},"_vena_MYPS1_MYP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208"},"_vena_MYPS1_MYP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209"},"_vena_MYPS1_MYP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210"},"_vena_MYPS1_MYP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211"},"_vena_MYPS1_MYP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212"},"_vena_MYPS1_MYP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213"},"_vena_MYPS1_MYP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214"},"_vena_MYPS1_MYP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215"},"_vena_MYPS1_MYP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216"},"_vena_MYPS1_MYP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217"},"_vena_MYPS1_MYP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218"},"_vena_MYPS1_MYP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219"},"_vena_MYPS1_MYP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220"},"_vena_MYPS1_MYP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221"},"_vena_MYPS1_MYP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222"},"_vena_MYPS1_MYP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223"},"_vena_MYPS1_MYP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224"},"_vena_MYPS1_MYP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225"},"_vena_MYPS1_MYP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226"},"_vena_MYPS1_MYP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227"},"_vena_MYPS1_MYP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229"},"_vena_MYPS1_MYP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230"},"_vena_MYPS1_MYP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231"},"_vena_MYPS1_MYP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233"},"_vena_MYPS1_MYP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235"},"_vena_MYPS1_MYP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236"},"_vena_MYPS1_MYP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237"},"_vena_MYPS1_MYP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238"},"_vena_MYPS1_MYP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239"},"_vena_MYPS1_MYP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240"},"_vena_MYPS1_MYP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241"},"_vena_MYPS1_MYP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242"},"_vena_MYPS1_MYP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243"},"_vena_MYPS1_MYP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244"},"_vena_MYPS1_MYP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245"},"_vena_MYPS1_MYP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246"},"_vena_MYPS1_MYP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247"},"_vena_MYPS1_MYP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248"},"_vena_MYPS1_MYP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249"},"_vena_MYPS1_MYP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250"},"_vena_MYPS1_MYP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251"},"_vena_MYPS1_MYP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252"},"_vena_MYPS1_MYP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253"},"_vena_MYPS1_MYP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254"},"_vena_MYPS1_MYP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255"},"_vena_MYPS1_MYP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256"},"_vena_MYPS1_MYP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257"},"_vena_MYPS1_MYP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258"},"_vena_MYPS1_MYP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259"},"_vena_MYPS1_MYP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260"},"_vena_MYPS1_MYP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261"},"_vena_MYPS1_MYP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262"},"_vena_MYPS1_MYP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263"},"_vena_MYPS1_MYP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264"},"_vena_MYPS1_MYP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265"},"_vena_MYPS1_MYP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266"},"_vena_MYPS1_MYP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267"},"_vena_MYPS1_MYP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268"},"_vena_MYPS1_MYP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269"},"_vena_MYPS1_MYP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270"},"_vena_MYPS1_MYP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271"},"_vena_MYPS1_MYP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272"},"_vena_MYPS1_MYP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273"},"_vena_MYPS1_MYP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274"},"_vena_MYPS1_MYP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275"},"_vena_MYPS1_MYP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276"},"_vena_MYPS1_MYP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277"},"_vena_MYPS1_MYP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278"},"_vena_MYPS1_MYP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279"},"_vena_MYPS1_MYP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280"},"_vena_MYPS1_MYP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281"},"_vena_MYPS1_MYP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282"},"_vena_MYPS1_MYP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283"},"_vena_MYPS1_MYP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284"},"_vena_MYPS1_MYP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285"},"_vena_MYPS1_MYP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286"},"_vena_MYPS1_MYP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287"},"_vena_MYPS1_MYP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288"},"_vena_MYPS1_MYP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289"},"_vena_MYPS1_MYP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290"},"_vena_MYPS1_MYP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291"},"_vena_MYPS1_MYP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292"},"_vena_MYPS1_MYP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293"},"_vena_MYPS1_MYP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294"},"_vena_MYPS1_MYP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295"},"_vena_MYPS1_MYP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296"},"_vena_MYPS1_MYP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297"},"_vena_MYPS1_MYP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298"},"_vena_MYPS1_MYP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299"},"_vena_MYPS1_MYP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"},"_vena_MYPS1_MYP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300"},"_vena_MYPS1_MYP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301"},"_vena_MYPS1_MYP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302"},"_vena_MYPS1_MYP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303"},"_vena_MYPS1_MYP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304"},"_vena_MYPS1_MYP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305"},"_vena_MYPS1_MYP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307"},"_vena_MYPS1_MYP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308"},"_vena_MYPS1_MYP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309"},"_vena_MYPS1_MYP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312"},"_vena_MYPS1_MYP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313"},"_vena_MYPS1_MYP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314"},"_vena_MYPS1_MYP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315"},"_vena_MYPS1_MYP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316"},"_vena_MYPS1_MYP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317"},"_vena_MYPS1_MYP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318"},"_vena_MYPS1_MYP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319"},"_vena_MYPS1_MYP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320"},"_vena_MYPS1_MYP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321"},"_vena_MYPS1_MYP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322"},"_vena_MYPS1_MYP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323"},"_vena_MYPS1_MYP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324"},"_vena_MYPS1_MYP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325"},"_vena_MYPS1_MYP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326"},"_vena_MYPS1_MYP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327"},"_vena_MYPS1_MYP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328"},"_vena_MYPS1_MYP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329"},"_vena_MYPS1_MYP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330"},"_vena_MYPS1_MYP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331"},"_vena_MYPS1_MYP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332"},"_vena_MYPS1_MYP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333"},"_vena_MYPS1_MYP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334"},"_vena_MYPS1_MYP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335"},"_vena_MYPS1_MYP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336"},"_vena_MYPS1_MYP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337"},"_vena_MYPS1_MYP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338"},"_vena_MYPS1_MYP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339"},"_vena_MYPS1_MYP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340"},"_vena_MYPS1_MYP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341"},"_vena_MYPS1_MYP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342"},"_vena_MYPS1_MYPB1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343"},"_vena_MYPS1_MYP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344"},"_vena_MYPS1_MYP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345"},"_vena_MYPS1_MYP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346"},"_vena_MYPS1_MYPB1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347"},"_vena_MYPS1_MYPB1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348"},"_vena_MYPS1_MYP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349"},"_vena_MYPS1_MYP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350"},"_vena_MYPS1_MYP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351"},"_vena_MYPS1_MYP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352"},"_vena_MYPS1_MYP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353"},"_vena_MYPS1_MYP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354"},"_vena_MYPS1_MYP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355"},"_vena_MYPS1_MYP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356"},"_vena_MYPS1_MYPB1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"},"_vena_MYPS1_MYP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"},"_vena_MYPS1_MYP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1"},"_vena_MYPS1_MYPB2_C_8_720177941305491737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720177941305491737","DimensionId":8,"MemberId":720177941305491737,"Inc":""},"_vena_MYPS1_MYP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720177941309685782","DimensionId":8,"MemberId":720177941309685782,"Inc":""},"_vena_MYPS1_MYP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4"},"_vena_MYPS1_MYP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5"},"_vena_MYPS1_MYP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1"},"_vena_MYPS1_MYP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2"},"_vena_MYPS1_MYP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721231448376606720","DimensionId":5,"MemberId":721231448376606720,"Inc":""},"_vena_MYPS1_MYP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721231448380801024","DimensionId":5,"MemberId":721231448380801024,"Inc":""},"_vena_MYPS1_MYP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721231448384995329","DimensionId":5,"MemberId":721231448384995329,"Inc":""},"_vena_MYPS1_MYP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721231448384995331","DimensionId":5,"MemberId":721231448384995331,"Inc":""},"_vena_MYPS1_MYP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721231448384995333","DimensionId":5,"MemberId":721231448384995333,"Inc":""},"_vena_MYPS1_MYP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721231448389189633","DimensionId":5,"MemberId":721231448389189633,"Inc":""},"_vena_MYPS1_MYP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721231448389189635","DimensionId":5,"MemberId":721231448389189635,"Inc":""},"_vena_MYPS1_MYP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721231448393383937","DimensionId":5,"MemberId":721231448393383937,"Inc":""},"_vena_MYPS1_MYP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721231448393383939","DimensionId":5,"MemberId":721231448393383939,"Inc":""},"_vena_MYPS1_MYP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721231448393383941","DimensionId":5,"MemberId":721231448393383941,"Inc":""},"_vena_MYPS1_MYP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721231448397578241","DimensionId":5,"MemberId":721231448397578241,"Inc":""},"_vena_MYPS1_MYP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721231448397578243","DimensionId":5,"MemberId":721231448397578243,"Inc":""},"_vena_MYPS1_MYP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721231448401772545","DimensionId":5,"MemberId":721231448401772545,"Inc":""},"_vena_MYPS1_MYP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721231448401772547","DimensionId":5,"MemberId":721231448401772547,"Inc":""},"_vena_MYPS1_MYP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721231448401772549","DimensionId":5,"MemberId":721231448401772549,"Inc":""},"_vena_MYPS1_MYP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721231448405966849","DimensionId":5,"MemberId":721231448405966849,"Inc":""},"_vena_MYPS1_MYP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721231448405966851","DimensionId":5,"MemberId":721231448405966851,"Inc":""},"_vena_MYPS1_MYP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721231448410161153","DimensionId":5,"MemberId":721231448410161153,"Inc":""},"_vena_MYPS1_MYP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721231448410161155","DimensionId":5,"MemberId":721231448410161155,"Inc":""},"_vena_MYPS1_MYP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721231448410161157","DimensionId":5,"MemberId":721231448410161157,"Inc":""},"_vena_MYPS1_MYP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721231448414355457","DimensionId":5,"MemberId":721231448414355457,"Inc":""},"_vena_MYPS1_MYP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721231448414355459","DimensionId":5,"MemberId":721231448414355459,"Inc":""},"_vena_MYPS1_MYP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721231448414355461","DimensionId":5,"MemberId":721231448414355461,"Inc":""},"_vena_MYPS1_MYP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721231448418549761","DimensionId":5,"MemberId":721231448418549761,"Inc":""},"_vena_MYPS1_MYP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721231448418549763","DimensionId":5,"MemberId":721231448418549763,"Inc":""},"_vena_MYPS1_MYP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721231448422744065","DimensionId":5,"MemberId":721231448422744065,"Inc":""},"_vena_MYPS1_MYP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721231448422744067","DimensionId":5,"MemberId":721231448422744067,"Inc":""},"_vena_MYPS1_MYP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721231448422744069","DimensionId":5,"MemberId":721231448422744069,"Inc":""},"_vena_MYPS1_MYP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721231448426938369","DimensionId":5,"MemberId":721231448426938369,"Inc":""},"_vena_MYPS1_MYP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721231448426938371","DimensionId":5,"MemberId":721231448426938371,"Inc":""},"_vena_MYPS1_MYP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721231448431132673","DimensionId":5,"MemberId":721231448431132673,"Inc":""},"_vena_MYPS1_MYP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721231448431132675","DimensionId":5,"MemberId":721231448431132675,"Inc":""},"_vena_MYPS1_MYP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721231448431132677","DimensionId":5,"MemberId":721231448431132677,"Inc":""},"_vena_MYPS1_MYP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721231448435326977","DimensionId":5,"MemberId":721231448435326977,"Inc":""},"_vena_MYPS1_MYP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721231448435326979","DimensionId":5,"MemberId":721231448435326979,"Inc":""},"_vena_MYPS1_MYP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721231448439521281","DimensionId":5,"MemberId":721231448439521281,"Inc":""},"_vena_MYPS1_MYP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721231448439521283","DimensionId":5,"MemberId":721231448439521283,"Inc":""},"_vena_MYPS1_MYP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721231448439521285","DimensionId":5,"MemberId":721231448439521285,"Inc":""},"_vena_MYPS1_MYP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721231448443715585","DimensionId":5,"MemberId":721231448443715585,"Inc":""},"_vena_MYPS1_MYP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721231448443715587","DimensionId":5,"MemberId":721231448443715587,"Inc":""},"_vena_MYPS1_MYP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721231448443715589","DimensionId":5,"MemberId":721231448443715589,"Inc":""},"_vena_MYPS1_MYP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721231448447909889","DimensionId":5,"MemberId":721231448447909889,"Inc":""},"_vena_MYPS1_MYP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721231448447909891","DimensionId":5,"MemberId":721231448447909891,"Inc":""},"_vena_MYPS1_MYP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721231448452104193","DimensionId":5,"MemberId":721231448452104193,"Inc":""},"_vena_MYPS1_MYP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721231448452104195","DimensionId":5,"MemberId":721231448452104195,"Inc":""},"_vena_MYPS1_MYP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721231448452104197","DimensionId":5,"MemberId":721231448452104197,"Inc":""},"_vena_MYPS1_MYP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721231448456298497","DimensionId":5,"MemberId":721231448456298497,"Inc":""},"_vena_MYPS1_MYP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721231448456298499","DimensionId":5,"MemberId":721231448456298499,"Inc":""},"_vena_MYPS1_MYP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721231448460492801","DimensionId":5,"MemberId":721231448460492801,"Inc":""},"_vena_MYPS1_MYP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721231448460492803","DimensionId":5,"MemberId":721231448460492803,"Inc":""},"_vena_MYPS1_MYP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721231448460492805","DimensionId":5,"MemberId":721231448460492805,"Inc":""},"_vena_MYPS1_MYP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721231448464687105","DimensionId":5,"MemberId":721231448464687105,"Inc":""},"_vena_MYPS1_MYP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721231448464687107","DimensionId":5,"MemberId":721231448464687107,"Inc":""},"_vena_MYPS1_MYP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721231448468881409","DimensionId":5,"MemberId":721231448468881409,"Inc":""},"_vena_MYPS1_MYP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721231448468881411","DimensionId":5,"MemberId":721231448468881411,"Inc":""},"_vena_MYPS1_MYP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721231448468881413","DimensionId":5,"MemberId":721231448468881413,"Inc":""},"_vena_MYPS1_MYP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721231448473075713","DimensionId":5,"MemberId":721231448473075713,"Inc":""},"_vena_MYPS1_MYP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721231448477270016","DimensionId":5,"MemberId":721231448477270016,"Inc":""},"_vena_MYPS1_MYP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721231448481464321","DimensionId":5,"MemberId":721231448481464321,"Inc":""},"_vena_MYPS1_MYP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721231448481464323","DimensionId":5,"MemberId":721231448481464323,"Inc":""},"_vena_MYPS1_MYP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721231448481464325","DimensionId":5,"MemberId":721231448481464325,"Inc":""},"_vena_MYPS1_MYP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721231448485658625","DimensionId":5,"MemberId":721231448485658625,"Inc":""},"_vena_MYPS1_MYP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721231448485658627","DimensionId":5,"MemberId":721231448485658627,"Inc":""},"_vena_MYPS1_MYP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721231448489852929","DimensionId":5,"MemberId":721231448489852929,"Inc":""},"_vena_MYPS1_MYP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721231448489852931","DimensionId":5,"MemberId":721231448489852931,"Inc":""},"_vena_MYPS1_MYP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721231448489852933","DimensionId":5,"MemberId":721231448489852933,"Inc":""},"_vena_MYPS1_MYP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721231448494047233","DimensionId":5,"MemberId":721231448494047233,"Inc":""},"_vena_MYPS1_MYP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721231448494047235","DimensionId":5,"MemberId":721231448494047235,"Inc":""},"_vena_MYPS1_MYP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721231448498241536","DimensionId":5,"MemberId":721231448498241536,"Inc":""},"_vena_MYPS1_MYP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721231448502435841","DimensionId":5,"MemberId":721231448502435841,"Inc":""},"_vena_MYPS1_MYP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721231448502435843","DimensionId":5,"MemberId":721231448502435843,"Inc":""},"_vena_MYPS1_MYP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721231448506630145","DimensionId":5,"MemberId":721231448506630145,"Inc":""},"_vena_MYPS1_MYP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721231448506630147","DimensionId":5,"MemberId":721231448506630147,"Inc":""},"_vena_MYPS1_MYP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721231448506630149","DimensionId":5,"MemberId":721231448506630149,"Inc":""},"_vena_MYPS1_MYP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721231448510824449","DimensionId":5,"MemberId":721231448510824449,"Inc":""},"_vena_MYPS1_MYP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721231448510824451","DimensionId":5,"MemberId":721231448510824451,"Inc":""},"_vena_MYPS1_MYP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721231448515018753","DimensionId":5,"MemberId":721231448515018753,"Inc":""},"_vena_MYPS1_MYP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721231448515018755","DimensionId":5,"MemberId":721231448515018755,"Inc":""},"_vena_MYPS1_MYP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721231448515018757","DimensionId":5,"MemberId":721231448515018757,"Inc":""},"_vena_MYPS1_MYP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721231448519213057","DimensionId":5,"MemberId":721231448519213057,"Inc":""},"_vena_MYPS1_MYP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721231448519213059","DimensionId":5,"MemberId":721231448519213059,"Inc":""},"_vena_MYPS1_MYP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721231448523407361","DimensionId":5,"MemberId":721231448523407361,"Inc":""},"_vena_MYPS1_MYP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721231448523407363","DimensionId":5,"MemberId":721231448523407363,"Inc":""},"_vena_MYPS1_MYP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721231448523407365","DimensionId":5,"MemberId":721231448523407365,"Inc":""},"_vena_MYPS1_MYP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721231448527601665","DimensionId":5,"MemberId":721231448527601665,"Inc":""},"_vena_MYPS1_MYP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721231448527601667","DimensionId":5,"MemberId":721231448527601667,"Inc":""},"_vena_MYPS1_MYP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721231448531795969","DimensionId":5,"MemberId":721231448531795969,"Inc":""},"_vena_MYPS1_MYP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721231448535990272","DimensionId":5,"MemberId":721231448535990272,"Inc":""},"_vena_MYPS1_MYP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721231448535990274","DimensionId":5,"MemberId":721231448535990274,"Inc":""},"_vena_MYPS1_MYP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721231448540184577","DimensionId":5,"MemberId":721231448540184577,"Inc":""},"_vena_MYPS1_MYP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721231448540184579","DimensionId":5,"MemberId":721231448540184579,"Inc":""},"_vena_MYPS1_MYP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721231448540184581","DimensionId":5,"MemberId":721231448540184581,"Inc":""},"_vena_MYPS1_MYP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721231448544378881","DimensionId":5,"MemberId":721231448544378881,"Inc":""},"_vena_MYPS1_MYP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721231448544378883","DimensionId":5,"MemberId":721231448544378883,"Inc":""},"_vena_MYPS1_MYP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721231448548573185","DimensionId":5,"MemberId":721231448548573185,"Inc":""},"_vena_MYPS1_MYP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721231448548573187","DimensionId":5,"MemberId":721231448548573187,"Inc":""},"_vena_MYPS1_MYP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721231448548573189","DimensionId":5,"MemberId":721231448548573189,"Inc":""},"_vena_MYPS1_MYP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721231448552767489","DimensionId":5,"MemberId":721231448552767489,"Inc":""},"_vena_MYPS1_MYP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721231448552767491","DimensionId":5,"MemberId":721231448552767491,"Inc":""},"_vena_MYPS1_MYP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721231448556961793","DimensionId":5,"MemberId":721231448556961793,"Inc":""},"_vena_MYPS1_MYP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721231448556961795","DimensionId":5,"MemberId":721231448556961795,"Inc":""},"_vena_MYPS1_MYP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721231448556961797","DimensionId":5,"MemberId":721231448556961797,"Inc":""},"_vena_MYPS1_MYP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721231448561156097","DimensionId":5,"MemberId":721231448561156097,"Inc":""},"_vena_MYPS1_MYP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721231448565350400","DimensionId":5,"MemberId":721231448565350400,"Inc":""},"_vena_MYPS1_MYP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721231448569544705","DimensionId":5,"MemberId":721231448569544705,"Inc":""},"_vena_MYPS1_MYP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721231448569544707","DimensionId":5,"MemberId":721231448569544707,"Inc":""},"_vena_MYPS1_MYP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721231448569544709","DimensionId":5,"MemberId":721231448569544709,"Inc":""},"_vena_MYPS1_MYP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721231448573739009","DimensionId":5,"MemberId":721231448573739009,"Inc":""},"_vena_MYPS1_MYP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721231448573739011","DimensionId":5,"MemberId":721231448573739011,"Inc":""},"_vena_MYPS1_MYP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721231448577933313","DimensionId":5,"MemberId":721231448577933313,"Inc":""},"_vena_MYPS1_MYP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721231448577933315","DimensionId":5,"MemberId":721231448577933315,"Inc":""},"_vena_MYPS1_MYP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721231448577933317","DimensionId":5,"MemberId":721231448577933317,"Inc":""},"_vena_MYPS1_MYP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721231448582127617","DimensionId":5,"MemberId":721231448582127617,"Inc":""},"_vena_MYPS1_MYP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721231448582127619","DimensionId":5,"MemberId":721231448582127619,"Inc":""},"_vena_MYPS1_MYP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721231448586321921","DimensionId":5,"MemberId":721231448586321921,"Inc":""},"_vena_MYPS1_MYP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721231448586321923","DimensionId":5,"MemberId":721231448586321923,"Inc":""},"_vena_MYPS1_MYP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721231448586321925","DimensionId":5,"MemberId":721231448586321925,"Inc":""},"_vena_MYPS1_MYP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721231448590516225","DimensionId":5,"MemberId":721231448590516225,"Inc":""},"_vena_MYPS1_MYP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721231448590516227","DimensionId":5,"MemberId":721231448590516227,"Inc":""},"_vena_MYPS1_MYP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721231448594710529","DimensionId":5,"MemberId":721231448594710529,"Inc":""},"_vena_MYPS1_MYP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721231448594710531","DimensionId":5,"MemberId":721231448594710531,"Inc":""},"_vena_MYPS1_MYP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721231448594710533","DimensionId":5,"MemberId":721231448594710533,"Inc":""},"_vena_MYPS1_MYP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721231448598904833","DimensionId":5,"MemberId":721231448598904833,"Inc":""},"_vena_MYPS1_MYP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721231448598904835","DimensionId":5,"MemberId":721231448598904835,"Inc":""},"_vena_MYPS1_MYP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721231448603099137","DimensionId":5,"MemberId":721231448603099137,"Inc":""},"_vena_MYPS1_MYP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721231448603099139","DimensionId":5,"MemberId":721231448603099139,"Inc":""},"_vena_MYPS1_MYP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721231448603099141","DimensionId":5,"MemberId":721231448603099141,"Inc":""},"_vena_MYPS1_MYP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721231448607293441","DimensionId":5,"MemberId":721231448607293441,"Inc":""},"_vena_MYPS1_MYP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721231448607293443","DimensionId":5,"MemberId":721231448607293443,"Inc":""},"_vena_MYPS1_MYP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721231448607293445","DimensionId":5,"MemberId":721231448607293445,"Inc":""},"_vena_MYPS1_MYP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721231448611487745","DimensionId":5,"MemberId":721231448611487745,"Inc":""},"_vena_MYPS1_MYP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721231448615682048","DimensionId":5,"MemberId":721231448615682048,"Inc":""},"_vena_MYPS1_MYP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721231448619876353","DimensionId":5,"MemberId":721231448619876353,"Inc":""},"_vena_MYPS1_MYP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721231448619876355","DimensionId":5,"MemberId":721231448619876355,"Inc":""},"_vena_MYPS1_MYP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721231448624070657","DimensionId":5,"MemberId":721231448624070657,"Inc":""},"_vena_MYPS1_MYP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721231448624070659","DimensionId":5,"MemberId":721231448624070659,"Inc":""},"_vena_MYPS1_MYP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721231448624070661","DimensionId":5,"MemberId":721231448624070661,"Inc":""},"_vena_MYPS1_MYP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721231448628264961","DimensionId":5,"MemberId":721231448628264961,"Inc":""},"_vena_MYPS1_MYP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721231448628264963","DimensionId":5,"MemberId":721231448628264963,"Inc":""},"_vena_MYPS1_MYP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721231448632459264","DimensionId":5,"MemberId":721231448632459264,"Inc":""},"_vena_MYPS1_MYP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721231448632459266","DimensionId":5,"MemberId":721231448632459266,"Inc":""},"_vena_MYPS1_MYP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721231448636653568","DimensionId":5,"MemberId":721231448636653568,"Inc":""},"_vena_MYPS1_MYP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721231448640847873","DimensionId":5,"MemberId":721231448640847873,"Inc":""},"_vena_MYPS1_MYP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721231448640847875","DimensionId":5,"MemberId":721231448640847875,"Inc":""},"_vena_MYPS1_MYP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721231448640847877","DimensionId":5,"MemberId":721231448640847877,"Inc":""},"_vena_MYPS1_MYP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721231448645042177","DimensionId":5,"MemberId":721231448645042177,"Inc":""},"_vena_MYPS1_MYP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721231448645042179","DimensionId":5,"MemberId":721231448645042179,"Inc":""},"_vena_MYPS1_MYP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721231448645042181","DimensionId":5,"MemberId":721231448645042181,"Inc":""},"_vena_MYPS1_MYP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721231448649236481","DimensionId":5,"MemberId":721231448649236481,"Inc":""},"_vena_MYPS1_MYP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721231448649236483","DimensionId":5,"MemberId":721231448649236483,"Inc":""},"_vena_MYPS1_MYP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721231448653430785","DimensionId":5,"MemberId":721231448653430785,"Inc":""},"_vena_MYPS1_MYP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721231448657625088","DimensionId":5,"MemberId":721231448657625088,"Inc":""},"_vena_MYPS1_MYP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721231448657625090","DimensionId":5,"MemberId":721231448657625090,"Inc":""},"_vena_MYPS1_MYP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721231448661819393","DimensionId":5,"MemberId":721231448661819393,"Inc":""},"_vena_MYPS1_MYP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721231448661819395","DimensionId":5,"MemberId":721231448661819395,"Inc":""},"_vena_MYPS1_MYP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721231448666013697","DimensionId":5,"MemberId":721231448666013697,"Inc":""},"_vena_MYPS1_MYP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721231448666013699","DimensionId":5,"MemberId":721231448666013699,"Inc":""},"_vena_MYPS1_MYP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721231448666013701","DimensionId":5,"MemberId":721231448666013701,"Inc":""},"_vena_MYPS1_MYP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721231448670208001","DimensionId":5,"MemberId":721231448670208001,"Inc":""},"_vena_MYPS1_MYP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721231448670208003","DimensionId":5,"MemberId":721231448670208003,"Inc":""},"_vena_MYPS1_MYP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721231448674402304","DimensionId":5,"MemberId":721231448674402304,"Inc":""},"_vena_MYPS1_MYP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721231448678596608","DimensionId":5,"MemberId":721231448678596608,"Inc":""},"_vena_MYPS1_MYP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721231448678596610","DimensionId":5,"MemberId":721231448678596610,"Inc":""},"_vena_MYPS1_MYP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721231448682790913","DimensionId":5,"MemberId":721231448682790913,"Inc":""},"_vena_MYPS1_MYP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721231448682790915","DimensionId":5,"MemberId":721231448682790915,"Inc":""},"_vena_MYPS1_MYP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721231448686985216","DimensionId":5,"MemberId":721231448686985216,"Inc":""},"_vena_MYPS1_MYP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721231448691179521","DimensionId":5,"MemberId":721231448691179521,"Inc":""},"_vena_MYPS1_MYP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721231448691179523","DimensionId":5,"MemberId":721231448691179523,"Inc":""},"_vena_MYPS1_MYP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721231448691179525","DimensionId":5,"MemberId":721231448691179525,"Inc":""},"_vena_MYPS1_MYP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721231448695373825","DimensionId":5,"MemberId":721231448695373825,"Inc":""},"_vena_MYPS1_MYP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721231448695373827","DimensionId":5,"MemberId":721231448695373827,"Inc":""},"_vena_MYPS1_MYP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721231448699568129","DimensionId":5,"MemberId":721231448699568129,"Inc":""},"_vena_MYPS1_MYP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721231448699568131","DimensionId":5,"MemberId":721231448699568131,"Inc":""},"_vena_MYPS1_MYP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721231448699568133","DimensionId":5,"MemberId":721231448699568133,"Inc":""},"_vena_MYPS1_MYP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721231448703762433","DimensionId":5,"MemberId":721231448703762433,"Inc":""},"_vena_MYPS1_MYP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721231448703762435","DimensionId":5,"MemberId":721231448703762435,"Inc":""},"_vena_MYPS1_MYP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721231448707956737","DimensionId":5,"MemberId":721231448707956737,"Inc":""},"_vena_MYPS1_MYP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721231448712151041","DimensionId":5,"MemberId":721231448712151041,"Inc":""},"_vena_MYPS1_MYP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721231448712151043","DimensionId":5,"MemberId":721231448712151043,"Inc":""},"_vena_MYPS1_MYP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721231448716345345","DimensionId":5,"MemberId":721231448716345345,"Inc":""},"_vena_MYPS1_MYP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721231448720539648","DimensionId":5,"MemberId":721231448720539648,"Inc":""},"_vena_MYPS1_MYP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721231448720539650","DimensionId":5,"MemberId":721231448720539650,"Inc":""},"_vena_MYPS1_MYP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721231448724733953","DimensionId":5,"MemberId":721231448724733953,"Inc":""},"_vena_MYPS1_MYP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721231448724733955","DimensionId":5,"MemberId":721231448724733955,"Inc":""},"_vena_MYPS1_MYP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721231448728928257","DimensionId":5,"MemberId":721231448728928257,"Inc":""},"_vena_MYPS1_MYP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721231448728928259","DimensionId":5,"MemberId":721231448728928259,"Inc":""},"_vena_MYPS1_MYP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721231448728928261","DimensionId":5,"MemberId":721231448728928261,"Inc":""},"_vena_MYPS1_MYP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721231448737316864","DimensionId":5,"MemberId":721231448737316864,"Inc":""},"_vena_MYPS1_MYP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721231448737316866","DimensionId":5,"MemberId":721231448737316866,"Inc":""},"_vena_MYPS1_MYP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721231448741511169","DimensionId":5,"MemberId":721231448741511169,"Inc":""},"_vena_MYPS1_MYP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721231448741511171","DimensionId":5,"MemberId":721231448741511171,"Inc":""},"_vena_MYPS1_MYP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721231448741511173","DimensionId":5,"MemberId":721231448741511173,"Inc":""},"_vena_MYPS1_MYP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721231448745705473","DimensionId":5,"MemberId":721231448745705473,"Inc":""},"_vena_MYPS1_MYP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721231448745705475","DimensionId":5,"MemberId":721231448745705475,"Inc":""},"_vena_MYPS1_MYP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721231448749899776","DimensionId":5,"MemberId":721231448749899776,"Inc":""},"_vena_MYPS1_MYP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721231448749899778","DimensionId":5,"MemberId":721231448749899778,"Inc":""},"_vena_MYPS1_MYP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721231448754094080","DimensionId":5,"MemberId":721231448754094080,"Inc":""},"_vena_MYPS1_MYP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721231448758288385","DimensionId":5,"MemberId":721231448758288385,"Inc":""},"_vena_MYPS1_MYP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721231448758288387","DimensionId":5,"MemberId":721231448758288387,"Inc":""},"_vena_MYPS1_MYP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749087830139076610","DimensionId":5,"MemberId":749087830139076610,"Inc":""},"_vena_MYPS1_MYP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749087864905531392","DimensionId":5,"MemberId":749087864905531392,"Inc":""},"_vena_MYPS1_MYP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749087910850461696","DimensionId":5,"MemberId":749087910850461696,"Inc":""},"_vena_MYPS1_MYP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749088060013281299","DimensionId":5,"MemberId":749088060013281299,"Inc":""},"_vena_MYPS1_MYP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749088115352797184","DimensionId":5,"MemberId":749088115352797184,"Inc":""},"_vena_MYPS1_MYP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749088180418248704","DimensionId":5,"MemberId":749088180418248704,"Inc":""},"_vena_MYPS1_MYP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749088587086036992","DimensionId":5,"MemberId":749088587086036992,"Inc":""},"_vena_MYPS1_MYP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749112547660267520","DimensionId":5,"MemberId":749112547660267520,"Inc":""},"_vena_MYPS1_MYP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749112608271368192","DimensionId":5,"MemberId":749112608271368192,"Inc":""},"_vena_MYPS1_MYP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764289229879115776","DimensionId":5,"MemberId":764289229879115776,"Inc":""},"_vena_MYPS1_MYP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765814190010531840","DimensionId":5,"MemberId":765814190010531840,"Inc":""},"_vena_MYPS1_MYP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765814447679340544","DimensionId":5,"MemberId":765814447679340544,"Inc":""},"_vena_MYPS1_MYP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766526426957873152","DimensionId":5,"MemberId":766526426957873152,"Inc":""},"_vena_MYPS1_MYPB2_R_5_820137883691253760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820137883691253760","DimensionId":5,"MemberId":820137883691253760,"Inc":""},"_vena_MYPS1_MYPB2_R_5_826639481931038720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826639481931038720","DimensionId":5,"MemberId":826639481931038720,"Inc":""},"_vena_MYPS1_MYPB2_R_5_829902262057828352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829902262057828352","DimensionId":5,"MemberId":829902262057828352,"Inc":""},"_vena_MYPS1_MYPB2_R_5_845143360720863232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845143360720863232","DimensionId":5,"MemberId":845143360720863232,"Inc":""},"_vena_MYPS1_MYPB2_R_5_851989668665229312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851989668665229312","DimensionId":5,"MemberId":851989668665229312,"Inc":""},"_vena_MYPS1_MYPB2_R_5_888954560046039041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888954560046039041","DimensionId":5,"MemberId":888954560046039041,"Inc":""},"_vena_MYPS1_MYPB2_R_5_896565875103760385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896565875103760385","DimensionId":5,"MemberId":896565875103760385,"Inc":""},"_vena_MYPS1_MYPB2_R_5_946970774233284608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946970774233284608","DimensionId":5,"MemberId":946970774233284608,"Inc":""},"_vena_MYPS1_MYPB2_R_5_951930561890746371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951930561890746371","DimensionId":5,"MemberId":951930561890746371,"Inc":""},"_vena_MYPS1_MYPB2_R_5_951930655779848193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951930655779848193","DimensionId":5,"MemberId":951930655779848193,"Inc":""},"_vena_MYPS1_MYPB2_R_5_951930778467565568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951930778467565568","DimensionId":5,"MemberId":951930778467565568,"Inc":""},"_vena_MYPS1_MYPB2_R_5_990418799344877568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990418799344877568","DimensionId":5,"MemberId":990418799344877568,"Inc":""},"_vena_MYPS1_MYP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8","MemberIdStr":"720177941305491604","DimensionId":8,"MemberId":720177941305491604,"Inc":""},"_vena_MYPS1_MYP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56493ffece784c5db4cd0fd3b40a250d","DimensionId":-1,"MemberId":-1,"Inc":""},"_vena_MYPS1_MYP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1c3a244dc3d4f149ecdf7d748811086","DimensionId":-1,"MemberId":-1,"Inc":""},"_vena_MYPS1_MYP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3545e3dcc52420a84dcdae3a23a4597","DimensionId":-1,"MemberId":-1,"Inc":""},"_vena_MYPS1_MYP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720177941112553486","DimensionId":5,"MemberId":720177941112553486,"Inc":""},"_vena_MYPS1_MYP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720177941112553490","DimensionId":5,"MemberId":720177941112553490,"Inc":""},"_vena_MYPS1_MYP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"},"_vena_MYPS1_MYPB4_C_8_720177941309685766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1"},"_vena_MYPS1_MYP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2"},"_vena_MYPS1_MYPB4_C_8_720177941309685766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3"},"_vena_MYPS1_MYP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4"},"_vena_MYPS1_MYP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1"},"_vena_MYPS1_MYP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2"},"_vena_MYPS1_MYP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3"},"_vena_MYPS1_MYP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4"},"_vena_MYPS1_MYP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5"},"_vena_MYPS1_MYP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"},"_vena_MYPS1_MYP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1"},"_vena_MYPS1_MYP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2"},"_vena_MYPS1_MYP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3"},"_vena_MYPS1_MYP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4"},"_vena_MYPS1_MYP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"},"_vena_MYPS1_MYPB4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1"},"_vena_MYPS1_MYP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2"},"_vena_MYPS1_MYPB4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3"},"_vena_MYPS1_MYP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4"},"_vena_MYPS1_MYP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1,"DimensionIdStr":"5","MemberIdStr":"720177941099970694","DimensionId":5,"MemberId":720177941099970694,"Inc":""},"_vena_MYP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3","MemberIdStr":"720177941083193402","DimensionId":3,"MemberId":720177941083193402,"Inc":""},"_vena_MYP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6","MemberIdStr":"720177941255159927","DimensionId":6,"MemberId":720177941255159927,"Inc":""},"_vena_MYP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7","MemberIdStr":"720177941267742850","DimensionId":7,"MemberId":720177941267742850,"Inc":""},"_vena_Payroll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3","MemberIdStr":"720177941083193402","DimensionId":3,"MemberId":720177941083193402,"Inc":""},"_vena_Payroll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6","MemberIdStr":"720177941255159927","DimensionId":6,"MemberId":720177941255159927,"Inc":""},"_vena_Payroll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7","MemberIdStr":"720177941267742850","DimensionId":7,"MemberId":720177941267742850,"Inc":""},"_vena_Payroll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FV","MemberIdStr":"e3545e3dcc52420a84dcdae3a23a4597","DimensionId":-1,"MemberId":-1,"Inc":""},"_vena_PayrollS1_Payroll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"},"_vena_PayrollS1_Payroll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"},"_vena_PayrollS1_PayrollB1_C_1_720177941049638930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10"},"_vena_PayrollS1_PayrollB1_C_1_720177941049638930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11"},"_vena_PayrollS1_Payroll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2"},"_vena_PayrollS1_Payroll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3"},"_vena_PayrollS1_Payroll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4"},"_vena_PayrollS1_Payroll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5"},"_vena_PayrollS1_Payroll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6"},"_vena_PayrollS1_Payroll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7"},"_vena_PayrollS1_Payroll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8"},"_vena_PayrollS1_Payroll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9"},"_vena_PayrollS1_Payroll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"},"_vena_PayrollS1_Payroll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1"},"_vena_PayrollS1_PayrollB1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2"},"_vena_PayrollS1_PayrollB1_C_4_720177941095776277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3"},"_vena_PayrollS1_PayrollB1_C_4_720177941095776277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4"},"_vena_PayrollS1_PayrollB1_C_4_720177941095776277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5"},"_vena_PayrollS1_PayrollB1_C_8_720177941305491529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720177941305491529","DimensionId":8,"MemberId":720177941305491529,"Inc":""},"_vena_PayrollS1_PayrollB1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720177941305491544","DimensionId":8,"MemberId":720177941305491544,"Inc":""},"_vena_PayrollS1_PayrollB1_C_8_720177941305491583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720177941305491583","DimensionId":8,"MemberId":720177941305491583,"Inc":""},"_vena_PayrollS1_PayrollB1_C_8_720177941305491586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720177941305491586","DimensionId":8,"MemberId":720177941305491586,"Inc":""},"_vena_PayrollS1_PayrollB1_C_8_720177941305491590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720177941305491590","DimensionId":8,"MemberId":720177941305491590,"Inc":""},"_vena_PayrollS1_PayrollB1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"},"_vena_PayrollS1_PayrollB1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"},"_vena_PayrollS1_PayrollB1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10"},"_vena_PayrollS1_PayrollB1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11"},"_vena_PayrollS1_PayrollB1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2"},"_vena_PayrollS1_PayrollB1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3"},"_vena_PayrollS1_PayrollB1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4"},"_vena_PayrollS1_PayrollB1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5"},"_vena_PayrollS1_PayrollB1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6"},"_vena_PayrollS1_PayrollB1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7"},"_vena_PayrollS1_PayrollB1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8"},"_vena_PayrollS1_PayrollB1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9"},"_vena_PayrollS1_PayrollB1_C_8_720177941305491685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720177941305491685","DimensionId":8,"MemberId":720177941305491685,"Inc":""},"_vena_PayrollS1_PayrollB1_C_8_720177941305491744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720177941305491744","DimensionId":8,"MemberId":720177941305491744,"Inc":""},"_vena_PayrollS1_PayrollB1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"},"_vena_PayrollS1_PayrollB1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"},"_vena_PayrollS1_PayrollB1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10"},"_vena_PayrollS1_PayrollB1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11"},"_vena_PayrollS1_PayrollB1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2"},"_vena_PayrollS1_PayrollB1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3"},"_vena_PayrollS1_PayrollB1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4"},"_vena_PayrollS1_PayrollB1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5"},"_vena_PayrollS1_PayrollB1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6"},"_vena_PayrollS1_PayrollB1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7"},"_vena_PayrollS1_PayrollB1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8"},"_vena_PayrollS1_PayrollB1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9"},"_vena_PayrollS1_Payroll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"},"_vena_PayrollS1_Payroll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"},"_vena_PayrollS1_Payroll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"},"_vena_PayrollS1_Payroll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"},"_vena_PayrollS1_Payroll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"},"_vena_PayrollS1_Payroll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"},"_vena_PayrollS1_Payroll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"},"_vena_PayrollS1_Payroll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"},"_vena_PayrollS1_Payroll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"},"_vena_PayrollS1_Payroll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10"},"_vena_PayrollS1_Payroll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11"},"_vena_PayrollS1_Payroll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12"},"_vena_PayrollS1_Payroll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13"},"_vena_PayrollS1_Payroll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14"},"_vena_PayrollS1_Payroll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15"},"_vena_PayrollS1_Payroll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16"},"_vena_PayrollS1_Payroll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17"},"_vena_PayrollS1_Payroll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18"},"_vena_PayrollS1_Payroll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19"},"_vena_PayrollS1_Payroll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"},"_vena_PayrollS1_Payroll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20"},"_vena_PayrollS1_Payroll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21"},"_vena_PayrollS1_Payroll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22"},"_vena_PayrollS1_Payroll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23"},"_vena_PayrollS1_Payroll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24"},"_vena_PayrollS1_Payroll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"},"_vena_PayrollS1_Payroll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"},"_vena_PayrollS1_Payroll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"},"_vena_PayrollS1_Payroll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6"},"_vena_PayrollS1_Payroll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7"},"_vena_PayrollS1_Payroll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8"},"_vena_PayrollS1_Payroll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9"},"_vena_PayrollS1_PayrollB1_R_5_720177941150302210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1,"DimensionIdStr":"5","MemberIdStr":"720177941150302210","DimensionId":5,"MemberId":720177941150302210,"Inc":""},"_vena_PayrollS1_Payroll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"},"_vena_PayrollS1_Payroll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1"},"_vena_PayrollS1_PayrollB2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720177941305491544","DimensionId":8,"MemberId":720177941305491544,"Inc":""},"_vena_PayrollS1_PayrollB2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"},"_vena_PayrollS1_PayrollB2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"},"_vena_PayrollS1_PayrollB2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10"},"_vena_PayrollS1_PayrollB2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11"},"_vena_PayrollS1_PayrollB2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2"},"_vena_PayrollS1_PayrollB2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3"},"_vena_PayrollS1_PayrollB2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4"},"_vena_PayrollS1_PayrollB2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5"},"_vena_PayrollS1_PayrollB2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6"},"_vena_PayrollS1_PayrollB2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7"},"_vena_PayrollS1_PayrollB2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8"},"_vena_PayrollS1_PayrollB2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9"},"_vena_PayrollS1_PayrollB2_C_8_720177941305491716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720177941305491716","DimensionId":8,"MemberId":720177941305491716,"Inc":""},"_vena_PayrollS1_PayrollB2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"},"_vena_PayrollS1_PayrollB2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"},"_vena_PayrollS1_PayrollB2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10"},"_vena_PayrollS1_PayrollB2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11"},"_vena_PayrollS1_PayrollB2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2"},"_vena_PayrollS1_PayrollB2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3"},"_vena_PayrollS1_PayrollB2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4"},"_vena_PayrollS1_PayrollB2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5"},"_vena_PayrollS1_PayrollB2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6"},"_vena_PayrollS1_PayrollB2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7"},"_vena_PayrollS1_PayrollB2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8"},"_vena_PayrollS1_PayrollB2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9"},"_vena_PayrollS1_Payroll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"},"_vena_PayrollS1_Payroll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"},"_vena_PayrollS1_Payroll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10"},"_vena_PayrollS1_Payroll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11"},"_vena_PayrollS1_Payroll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12"},"_vena_PayrollS1_Payroll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13"},"_vena_PayrollS1_Payroll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14"},"_vena_PayrollS1_Payroll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15"},"_vena_PayrollS1_Payroll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16"},"_vena_PayrollS1_Payroll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17"},"_vena_PayrollS1_Payroll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18"},"_vena_PayrollS1_Payroll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19"},"_vena_PayrollS1_Payroll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"},"_vena_PayrollS1_Payroll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20"},"_vena_PayrollS1_Payroll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21"},"_vena_PayrollS1_Payroll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22"},"_vena_PayrollS1_Payroll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23"},"_vena_PayrollS1_Payroll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24"},"_vena_PayrollS1_Payroll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25"},"_vena_PayrollS1_Payroll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3"},"_vena_PayrollS1_Payroll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4"},"_vena_PayrollS1_Payroll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5"},"_vena_PayrollS1_Payroll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6"},"_vena_PayrollS1_Payroll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7"},"_vena_PayrollS1_Payroll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8"},"_vena_PayrollS1_Payroll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9"},"_vena_PayrollS1_Payroll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"},"_vena_PayrollS1_Payroll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"},"_vena_PayrollS1_Payroll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10"},"_vena_PayrollS1_Payroll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11"},"_vena_PayrollS1_Payroll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12"},"_vena_PayrollS1_Payroll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13"},"_vena_PayrollS1_Payroll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14"},"_vena_PayrollS1_Payroll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15"},"_vena_PayrollS1_Payroll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16"},"_vena_PayrollS1_Payroll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17"},"_vena_PayrollS1_Payroll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18"},"_vena_PayrollS1_Payroll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19"},"_vena_PayrollS1_Payroll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"},"_vena_PayrollS1_Payroll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20"},"_vena_PayrollS1_Payroll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21"},"_vena_PayrollS1_Payroll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22"},"_vena_PayrollS1_Payroll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23"},"_vena_PayrollS1_Payroll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3"},"_vena_PayrollS1_Payroll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4"},"_vena_PayrollS1_Payroll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5"},"_vena_PayrollS1_Payroll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6"},"_vena_PayrollS1_Payroll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7"},"_vena_PayrollS1_Payroll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8"},"_vena_PayrollS1_Payroll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9"},"_vena_PayrollS1_PayrollB2_R_5_720177941099970589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1,"DimensionIdStr":"5","MemberIdStr":"720177941099970589","DimensionId":5,"MemberId":720177941099970589,"Inc":""},"_vena_PayrollS1_PayrollB3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4","MemberIdStr":"720177941095776277","DimensionId":4,"MemberId":720177941095776277,"Inc":""},"_vena_PayrollS1_Payroll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"},"_vena_PayrollS1_Payroll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"},"_vena_PayrollS1_Payroll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10"},"_vena_PayrollS1_Payroll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11"},"_vena_PayrollS1_Payroll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2"},"_vena_PayrollS1_Payroll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3"},"_vena_PayrollS1_Payroll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4"},"_vena_PayrollS1_Payroll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5"},"_vena_PayrollS1_Payroll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6"},"_vena_PayrollS1_Payroll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7"},"_vena_PayrollS1_Payroll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8"},"_vena_PayrollS1_Payroll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9"},"_vena_PayrollS1_PayrollB3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"},"_vena_PayrollS1_PayrollB3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"},"_vena_PayrollS1_PayrollB3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10"},"_vena_PayrollS1_PayrollB3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11"},"_vena_PayrollS1_PayrollB3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2"},"_vena_PayrollS1_PayrollB3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3"},"_vena_PayrollS1_PayrollB3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4"},"_vena_PayrollS1_PayrollB3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5"},"_vena_PayrollS1_PayrollB3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6"},"_vena_PayrollS1_PayrollB3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7"},"_vena_PayrollS1_PayrollB3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8"},"_vena_PayrollS1_PayrollB3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9"},"_vena_PayrollS1_PayrollB3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720177941309685782","DimensionId":8,"MemberId":720177941309685782,"Inc":""},"_vena_PayrollS1_Payroll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"},"_vena_PayrollS1_Payroll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"},"_vena_PayrollS1_Payroll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10"},"_vena_PayrollS1_Payroll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11"},"_vena_PayrollS1_Payroll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12"},"_vena_PayrollS1_Payroll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13"},"_vena_PayrollS1_Payroll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14"},"_vena_PayrollS1_Payroll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15"},"_vena_PayrollS1_Payroll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16"},"_vena_PayrollS1_Payroll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17"},"_vena_PayrollS1_Payroll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18"},"_vena_PayrollS1_Payroll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19"},"_vena_PayrollS1_Payroll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"},"_vena_PayrollS1_Payroll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20"},"_vena_PayrollS1_Payroll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21"},"_vena_PayrollS1_Payroll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22"},"_vena_PayrollS1_Payroll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23"},"_vena_PayrollS1_Payroll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24"},"_vena_PayrollS1_Payroll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3"},"_vena_PayrollS1_Payroll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4"},"_vena_PayrollS1_Payroll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5"},"_vena_PayrollS1_Payroll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6"},"_vena_PayrollS1_Payroll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7"},"_vena_PayrollS1_Payroll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8"},"_vena_PayrollS1_Payroll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9"},"_vena_PayrollS1_Payroll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"},"_vena_PayrollS1_Payroll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"},"_vena_PayrollS1_Payroll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10"},"_vena_PayrollS1_Payroll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11"},"_vena_PayrollS1_Payroll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12"},"_vena_PayrollS1_Payroll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13"},"_vena_PayrollS1_Payroll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14"},"_vena_PayrollS1_Payroll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15"},"_vena_PayrollS1_Payroll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16"},"_vena_PayrollS1_Payroll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17"},"_vena_PayrollS1_Payroll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18"},"_vena_PayrollS1_Payroll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19"},"_vena_PayrollS1_Payroll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"},"_vena_PayrollS1_Payroll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20"},"_vena_PayrollS1_Payroll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21"},"_vena_PayrollS1_Payroll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22"},"_vena_PayrollS1_Payroll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23"},"_vena_PayrollS1_Payroll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3"},"_vena_PayrollS1_Payroll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4"},"_vena_PayrollS1_Payroll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5"},"_vena_PayrollS1_Payroll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6"},"_vena_PayrollS1_Payroll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7"},"_vena_PayrollS1_Payroll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8"},"_vena_PayrollS1_Payroll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9"},"_vena_PayrollS1_PayrollB3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721231448376606720","DimensionId":5,"MemberId":721231448376606720,"Inc":""},"_vena_PayrollS1_PayrollB3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721231448380801024","DimensionId":5,"MemberId":721231448380801024,"Inc":""},"_vena_PayrollS1_PayrollB3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721231448384995329","DimensionId":5,"MemberId":721231448384995329,"Inc":""},"_vena_PayrollS1_PayrollB3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721231448384995331","DimensionId":5,"MemberId":721231448384995331,"Inc":""},"_vena_PayrollS1_PayrollB3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721231448384995333","DimensionId":5,"MemberId":721231448384995333,"Inc":""},"_vena_PayrollS1_PayrollB3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721231448389189633","DimensionId":5,"MemberId":721231448389189633,"Inc":""},"_vena_PayrollS1_PayrollB3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721231448389189635","DimensionId":5,"MemberId":721231448389189635,"Inc":""},"_vena_PayrollS1_PayrollB3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721231448393383937","DimensionId":5,"MemberId":721231448393383937,"Inc":""},"_vena_PayrollS1_PayrollB3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721231448393383939","DimensionId":5,"MemberId":721231448393383939,"Inc":""},"_vena_PayrollS1_PayrollB3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721231448393383941","DimensionId":5,"MemberId":721231448393383941,"Inc":""},"_vena_PayrollS1_PayrollB3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721231448397578241","DimensionId":5,"MemberId":721231448397578241,"Inc":""},"_vena_PayrollS1_PayrollB3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721231448397578243","DimensionId":5,"MemberId":721231448397578243,"Inc":""},"_vena_PayrollS1_PayrollB3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721231448401772545","DimensionId":5,"MemberId":721231448401772545,"Inc":""},"_vena_PayrollS1_PayrollB3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721231448401772547","DimensionId":5,"MemberId":721231448401772547,"Inc":""},"_vena_PayrollS1_PayrollB3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721231448401772549","DimensionId":5,"MemberId":721231448401772549,"Inc":""},"_vena_PayrollS1_PayrollB3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721231448405966849","DimensionId":5,"MemberId":721231448405966849,"Inc":""},"_vena_PayrollS1_PayrollB3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721231448405966851","DimensionId":5,"MemberId":721231448405966851,"Inc":""},"_vena_PayrollS1_PayrollB3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721231448410161153","DimensionId":5,"MemberId":721231448410161153,"Inc":""},"_vena_PayrollS1_PayrollB3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721231448410161155","DimensionId":5,"MemberId":721231448410161155,"Inc":""},"_vena_PayrollS1_PayrollB3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721231448410161157","DimensionId":5,"MemberId":721231448410161157,"Inc":""},"_vena_PayrollS1_PayrollB3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721231448414355457","DimensionId":5,"MemberId":721231448414355457,"Inc":""},"_vena_PayrollS1_PayrollB3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721231448414355459","DimensionId":5,"MemberId":721231448414355459,"Inc":""},"_vena_PayrollS1_PayrollB3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721231448414355461","DimensionId":5,"MemberId":721231448414355461,"Inc":""},"_vena_PayrollS1_PayrollB3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721231448418549761","DimensionId":5,"MemberId":721231448418549761,"Inc":""},"_vena_PayrollS1_PayrollB3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721231448418549763","DimensionId":5,"MemberId":721231448418549763,"Inc":""},"_vena_PayrollS1_PayrollB3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721231448422744065","DimensionId":5,"MemberId":721231448422744065,"Inc":""},"_vena_PayrollS1_PayrollB3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721231448422744067","DimensionId":5,"MemberId":721231448422744067,"Inc":""},"_vena_PayrollS1_PayrollB3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721231448422744069","DimensionId":5,"MemberId":721231448422744069,"Inc":""},"_vena_PayrollS1_PayrollB3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721231448426938369","DimensionId":5,"MemberId":721231448426938369,"Inc":""},"_vena_PayrollS1_PayrollB3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721231448426938371","DimensionId":5,"MemberId":721231448426938371,"Inc":""},"_vena_PayrollS1_PayrollB3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721231448431132673","DimensionId":5,"MemberId":721231448431132673,"Inc":""},"_vena_PayrollS1_PayrollB3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721231448431132675","DimensionId":5,"MemberId":721231448431132675,"Inc":""},"_vena_PayrollS1_PayrollB3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721231448431132677","DimensionId":5,"MemberId":721231448431132677,"Inc":""},"_vena_PayrollS1_PayrollB3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721231448435326977","DimensionId":5,"MemberId":721231448435326977,"Inc":""},"_vena_PayrollS1_PayrollB3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721231448435326979","DimensionId":5,"MemberId":721231448435326979,"Inc":""},"_vena_PayrollS1_PayrollB3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721231448439521281","DimensionId":5,"MemberId":721231448439521281,"Inc":""},"_vena_PayrollS1_PayrollB3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721231448439521283","DimensionId":5,"MemberId":721231448439521283,"Inc":""},"_vena_PayrollS1_PayrollB3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721231448439521285","DimensionId":5,"MemberId":721231448439521285,"Inc":""},"_vena_PayrollS1_PayrollB3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721231448443715585","DimensionId":5,"MemberId":721231448443715585,"Inc":""},"_vena_PayrollS1_PayrollB3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721231448443715587","DimensionId":5,"MemberId":721231448443715587,"Inc":""},"_vena_PayrollS1_PayrollB3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721231448443715589","DimensionId":5,"MemberId":721231448443715589,"Inc":""},"_vena_PayrollS1_PayrollB3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721231448447909889","DimensionId":5,"MemberId":721231448447909889,"Inc":""},"_vena_PayrollS1_PayrollB3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721231448447909891","DimensionId":5,"MemberId":721231448447909891,"Inc":""},"_vena_PayrollS1_PayrollB3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721231448452104193","DimensionId":5,"MemberId":721231448452104193,"Inc":""},"_vena_PayrollS1_PayrollB3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721231448452104195","DimensionId":5,"MemberId":721231448452104195,"Inc":""},"_vena_PayrollS1_PayrollB3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721231448452104197","DimensionId":5,"MemberId":721231448452104197,"Inc":""},"_vena_PayrollS1_PayrollB3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721231448456298497","DimensionId":5,"MemberId":721231448456298497,"Inc":""},"_vena_PayrollS1_PayrollB3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721231448456298499","DimensionId":5,"MemberId":721231448456298499,"Inc":""},"_vena_PayrollS1_PayrollB3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721231448460492801","DimensionId":5,"MemberId":721231448460492801,"Inc":""},"_vena_PayrollS1_PayrollB3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721231448460492803","DimensionId":5,"MemberId":721231448460492803,"Inc":""},"_vena_PayrollS1_PayrollB3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721231448460492805","DimensionId":5,"MemberId":721231448460492805,"Inc":""},"_vena_PayrollS1_PayrollB3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721231448464687105","DimensionId":5,"MemberId":721231448464687105,"Inc":""},"_vena_PayrollS1_PayrollB3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721231448464687107","DimensionId":5,"MemberId":721231448464687107,"Inc":""},"_vena_PayrollS1_PayrollB3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721231448468881409","DimensionId":5,"MemberId":721231448468881409,"Inc":""},"_vena_PayrollS1_PayrollB3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721231448468881411","DimensionId":5,"MemberId":721231448468881411,"Inc":""},"_vena_PayrollS1_PayrollB3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721231448468881413","DimensionId":5,"MemberId":721231448468881413,"Inc":""},"_vena_PayrollS1_Payroll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"},"_vena_PayrollS1_Payroll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"},"_vena_PayrollS1_Payroll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10"},"_vena_PayrollS1_Payroll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11"},"_vena_PayrollS1_Payroll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2"},"_vena_PayrollS1_Payroll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3"},"_vena_PayrollS1_Payroll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4"},"_vena_PayrollS1_Payroll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5"},"_vena_PayrollS1_Payroll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6"},"_vena_PayrollS1_Payroll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7"},"_vena_PayrollS1_Payroll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8"},"_vena_PayrollS1_Payroll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9"},"_vena_PayrollS1_Payroll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"},"_vena_PayrollS1_Payroll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10"},"_vena_PayrollS1_Payroll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11"},"_vena_PayrollS1_Payroll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12"},"_vena_PayrollS1_Payroll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2"},"_vena_PayrollS1_Payroll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3"},"_vena_PayrollS1_Payroll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4"},"_vena_PayrollS1_Payroll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5"},"_vena_PayrollS1_Payroll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6"},"_vena_PayrollS1_Payroll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7"},"_vena_PayrollS1_Payroll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8"},"_vena_PayrollS1_Payroll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9"},"_vena_PayrollS1_Payroll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"},"_vena_PayrollS1_Payroll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"},"_vena_PayrollS1_Payroll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10"},"_vena_PayrollS1_Payroll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11"},"_vena_PayrollS1_Payroll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2"},"_vena_PayrollS1_Payroll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3"},"_vena_PayrollS1_Payroll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4"},"_vena_PayrollS1_Payroll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5"},"_vena_PayrollS1_Payroll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6"},"_vena_PayrollS1_Payroll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7"},"_vena_PayrollS1_Payroll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8"},"_vena_PayrollS1_Payroll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9"},"_vena_PayrollS1_PayrollB4_R_5_720177941104164980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720177941104164980","DimensionId":5,"MemberId":720177941104164980,"Inc":""},"_vena_PayrollS1_PayrollB4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720177941104164983","DimensionId":5,"MemberId":720177941104164983,"Inc":""},"_vena_PayrollS1_PayrollB4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720177941104164996","DimensionId":5,"MemberId":720177941104164996,"Inc":""},"_vena_PayrollS1_PayrollB4_R_5_720177941125136429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720177941125136429","DimensionId":5,"MemberId":720177941125136429,"Inc":""},"_vena_Rate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3","MemberIdStr":"720177941083193402","DimensionId":3,"MemberId":720177941083193402,"Inc":""},"_vena_Rate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6","MemberIdStr":"720177941255159927","DimensionId":6,"MemberId":720177941255159927,"Inc":""},"_vena_Rate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7","MemberIdStr":"720177941267742850","DimensionId":7,"MemberId":720177941267742850,"Inc":""},"_vena_Rates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FV","MemberIdStr":"e3545e3dcc52420a84dcdae3a23a4597","DimensionId":-1,"MemberId":-1,"Inc":""},"_vena_RatesS1_Rate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"},"_vena_RatesS1_Rates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1"},"_vena_RatesS1_Rates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2"},"_vena_RatesS1_Rates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3"},"_vena_RatesS1_Rates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4"},"_vena_RatesS1_Rates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5"},"_vena_RatesS1_Rates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"},"_vena_RatesS1_Rates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1"},"_vena_RatesS1_Rates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2"},"_vena_RatesS1_Rates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3"},"_vena_RatesS1_Rate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4"},"_vena_RatesS1_Rate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5"},"_vena_RatesS1_RatesB1_R_1_720177941041250317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"},"_vena_RatesS1_RatesB1_R_1_720177941041250317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10"},"_vena_RatesS1_RatesB1_R_1_720177941041250317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12"},"_vena_RatesS1_RatesB1_R_1_720177941041250317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13"},"_vena_RatesS1_RatesB1_R_1_720177941041250317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15"},"_vena_RatesS1_RatesB1_R_1_720177941041250317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16"},"_vena_RatesS1_RatesB1_R_1_720177941041250317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17"},"_vena_RatesS1_RatesB1_R_1_720177941041250317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18"},"_vena_RatesS1_RatesB1_R_1_720177941041250317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4"},"_vena_RatesS1_RatesB1_R_1_720177941041250317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5"},"_vena_RatesS1_RatesB1_R_1_720177941041250317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6"},"_vena_RatesS1_RatesB1_R_1_720177941041250317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8"},"_vena_RatesS1_RatesB1_R_1_720177941041250317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9"},"_vena_RatesS1_RatesB1_R_5_720177941099970573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720177941099970573","DimensionId":5,"MemberId":720177941099970573,"Inc":""},"_vena_RatesS1_RatesB1_R_5_720177941099970625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720177941099970625","DimensionId":5,"MemberId":720177941099970625,"Inc":""},"_vena_RatesS1_RatesB1_R_5_720177941099970629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720177941099970629","DimensionId":5,"MemberId":720177941099970629,"Inc":""},"_vena_RatesS1_RatesB1_R_5_720177941108359202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720177941108359202","DimensionId":5,"MemberId":720177941108359202,"Inc":""},"_vena_RatesS1_RatesB1_R_5_720177941112553507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720177941112553507","DimensionId":5,"MemberId":720177941112553507,"Inc":""},"_vena_RatesS1_RatesB1_R_5_720177941116747930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720177941116747930","DimensionId":5,"MemberId":720177941116747930,"Inc":""},"_vena_RatesS1_RatesB1_R_5_720177941120942108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720177941120942108","DimensionId":5,"MemberId":720177941120942108,"Inc":""},"_vena_RatesS1_RatesB1_R_5_720177941133525155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720177941133525155","DimensionId":5,"MemberId":720177941133525155,"Inc":""},"_vena_RatesS1_RatesB1_R_5_720177941141913623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720177941141913623","DimensionId":5,"MemberId":720177941141913623,"Inc":""},"_vena_RatesS1_RatesB1_R_5_720177941141913626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720177941141913626","DimensionId":5,"MemberId":720177941141913626,"Inc":""},"_vena_RatesS1_RatesB1_R_5_720177941141913759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720177941141913759","DimensionId":5,"MemberId":720177941141913759,"Inc":""},"_vena_RatesS1_RatesB1_R_5_720177941141913762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720177941141913762","DimensionId":5,"MemberId":720177941141913762,"Inc":""},"_vena_RatesS1_RatesB1_R_5_720177941146108060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720177941146108060","DimensionId":5,"MemberId":720177941146108060,"Inc":""},"_vena_RatesS1_RatesB1_R_5_720177941150302286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720177941150302286","DimensionId":5,"MemberId":720177941150302286,"Inc":""},"_vena_RatesS1_RatesB1_R_5_738997556312670208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738997556312670208","DimensionId":5,"MemberId":738997556312670208,"Inc":""},"_vena_RatesS1_RatesB1_R_5_738997844933738496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738997844933738496","DimensionId":5,"MemberId":738997844933738496,"Inc":""},"_vena_RatesS1_RatesB1_R_5_738997909171208192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738997909171208192","DimensionId":5,"MemberId":738997909171208192,"Inc":""},"_vena_RatesS1_RatesB1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"},"_vena_RatesS1_RatesB1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1"},"_vena_RatesS1_RatesB1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2"},"_vena_RatesS1_RatesB1_R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6"},"_vena_RatesS1_Rates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4","MemberIdStr":"720177941095776277","DimensionId":4,"MemberId":720177941095776277,"Inc":""},"_vena_RatesS1_Rates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"},"_vena_RatesS1_Rates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1"},"_vena_RatesS1_Rates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2"},"_vena_RatesS1_Rates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3"},"_vena_RatesS1_Rates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4"},"_vena_RatesS1_Rates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5"},"_vena_RatesS1_Rates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720177941309685782","DimensionId":8,"MemberId":720177941309685782,"Inc":""},"_vena_RatesS1_Rates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2"},"_vena_RatesS1_Rates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3"},"_vena_RatesS1_Rates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4"},"_vena_RatesS1_Rates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5"},"_vena_RatesS1_Rates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6"},"_vena_RatesS1_Rates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7"},"_vena_RatesS1_RatesB2_R_5_720177941137719313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5","MemberIdStr":"720177941137719313","DimensionId":5,"MemberId":720177941137719313,"Inc":""},"_vena_RatesS1_RatesB2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FV","MemberIdStr":"56493ffece784c5db4cd0fd3b40a250d","DimensionId":-1,"MemberId":-1,"Inc":""},"_vena_RatesS1_RatesB3_C_8_720177941305491462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"},"_vena_RatesS1_RatesB3_C_8_720177941305491462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1"},"_vena_RatesS1_RatesB3_C_8_720177941305491462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2"},"_vena_RatesS1_RatesB3_C_8_720177941305491462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3"},"_vena_RatesS1_RatesB3_C_8_720177941305491462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4"},"_vena_RatesS1_RatesB3_C_8_720177941305491462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5"},"_vena_RatesS1_RatesB3_C_8_720177941305491676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720177941305491676","DimensionId":8,"MemberId":720177941305491676,"Inc":""},"_vena_RatesS1_Rates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"},"_vena_RatesS1_Rates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1"},"_vena_RatesS1_Rates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2"},"_vena_RatesS1_Rates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3"},"_vena_RatesS1_Rates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4"},"_vena_RatesS1_Rates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5"},"_vena_RatesS1_Rates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6"},"_vena_RatesS1_RatesB3_R_5_720177941125136477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720177941125136477","DimensionId":5,"MemberId":720177941125136477,"Inc":""},"_vena_RatesS1_RatesB3_R_5_720177941133525179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720177941133525179","DimensionId":5,"MemberId":720177941133525179,"Inc":""},"_vena_RatesS1_RatesB3_R_5_720177941133525182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720177941133525182","DimensionId":5,"MemberId":720177941133525182,"Inc":""},"_vena_RatesS1_RatesB3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1"},"_vena_RatesS1_RatesB3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2"},"_vena_RatesS1_RatesB3_R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3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c37f5b6":{"guid":"4c37f5b6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8d1ab9b":{"guid":"b8d1ab9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255afb":{"guid":"9e255af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c66a0f0":{"guid":"2c66a0f0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5598f9d":{"guid":"d5598f9d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647407f":{"guid":"c647407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669665c":{"guid":"b669665c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8c0b724":{"guid":"c8c0b724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da40175":{"guid":"5da40175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094912b":{"guid":"d094912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7999b2e":{"guid":"d7999b2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697fa8bf":{"guid":"697fa8b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b2b4e77":{"guid":"5b2b4e77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1b56d9e":{"guid":"c1b56d9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PcvCMBAA4P9yc4V8tKbJJq+Lgx+ouIhDtPdqoR8SIyjifzfBig4ZROt2l7vj\r\nnoNcYKGLI4ICiKCqMzyAWl5giOUazSAD1aER9NHqvAAlGKFCSC5lSoikXDJXy0vf5rp61pp8fbT4\r\nGBvv0WhbG1CckGfaM7k9N29/WBRT/EeD1QZHumwg9/U+n6E2m938vHcV1z9ywmadDyfaDdpBleHJ\r\nr7xGrctlQE6/kbOA/BfwmLB24TwAZz+Av2aN2z+F2LXZVj56Qx8H9LwVfdwVsSA8pUnCWSpoN/3w\r\nmnfOSIK/Z3W9AZOpTnfHAwAA\r\n","DynamicExpressionObject":{"nodes":[{"MemberId":-1,"Detail":720177939980091392,"DimId":1,"AttributeId":-1,"Operator":300,"OperatorArity":300,"CellReferenceName":"","MemberNameSearchType":0,"NodeId":1,"NodeParentIndex":-1},{"MemberId":-1,"Detail":720177939980091392,"DimId":1,"AttributeId":-1,"Operator":900,"OperatorArity":100,"CellReferenceName":"","MemberNameSearchType":0,"NodeId":2,"NodeParentIndex":1},{"MemberId":-1,"Detail":720177939980091392,"DimId":1,"AttributeId":-1,"Operator":402,"OperatorArity":100,"CellReferenceName":"","MemberNameSearchType":0,"NodeId":3,"NodeParentIndex":2},{"MemberId":-1,"Detail":720177939980091392,"DimId":1,"AttributeId":-1,"Operator":-1,"OperatorArity":-1,"CellReferenceName":"orgname","MemberNameSearchType":0,"NodeId":4,"NodeParentIndex":3},{"MemberId":-1,"Detail":720177939980091392,"DimId":1,"AttributeId":467470381553287168,"Operator":-1,"OperatorArity":-1,"CellReferenceName":"","MemberNameSearchType":0,"NodeId":5,"NodeParentIndex":1}],"lastNodeId":-1,"sorted":false,"DrillDownMembersMemberIds":null,"DrillDownLeavesMemberIds":null,"DimensionId":0,"DataModelId":null,"Value":""},"staticPageMembers":null},"f59da041":{"guid":"f59da041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359c84fd":{"guid":"359c84fd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bdfa2aa":{"guid":"fbdfa2aa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6959d224":{"guid":"6959d224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924172b4":{"guid":"924172b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e5366639":{"guid":"e5366639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ab6fda84":{"guid":"ab6fda84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369d8e32":{"guid":"369d8e32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71b21b2":{"guid":"b71b21b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efec63":{"guid":"9eefec63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65682215":{"guid":"65682215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2016b511":{"guid":"2016b511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829cce8c":{"guid":"829cce8c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wW7CMAyG38XnTnISoHNuaLtwgE0U7TLtkFJPi5QWFFIJhPruJFqn7dBTV275\r\n7d/xZydXeDOuZdAAGTSHik+g36+w5rpkv6pAP4gMnjkY60DnEkWekyJ6RCShSMacrZMtupYheFu2\r\ngX/KXo7sTTh40ArxVy69DZc+9sTObfmTPTd73pi6B/lun3TBxu+/dpdjzET/JhKm6/vjq4mFYdVU\r\nfE4tu2xychogF/8hFwPkeAfwGcppweUA+D02/lf13Ck0hL1uXbCFDVy05dhfIycZYaEk4lzFBVNO\r\nYk64GDnS2JfA7qO7ARKd+Q/M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0,"NodeParentIndex":2},{"MemberId":-1,"Detail":720177939980091392,"DimId":1,"AttributeId":632005310097915906,"Operator":-1,"OperatorArity":-1,"CellReferenceName":"","MemberNameSearchType":0,"NodeId":2,"NodeParentIndex":0}],"lastNodeId":-1,"sorted":false,"DrillDownMembersMemberIds":null,"DrillDownLeavesMemberIds":null,"DimensionId":0,"DataModelId":null,"Value":""},"staticPageMembers":null},"dbc70d87":{"guid":"dbc70d87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90e2f5":{"guid":"f90e2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52941f5":{"guid":"b52941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f5e0cce":{"guid":"8f5e0cc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460e98bc":{"guid":"460e98bc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]},"5446d3c9":{"guid":"5446d3c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]},"e5201e0c":{"guid":"e5201e0c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84845bd0":{"guid":"84845bd0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5ed47fef":{"guid":"5ed47fef","dimension":4,"member":720177941091581972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2d2b4f9":{"guid":"e2d2b4f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[720177941070610503]},"eaa3ede8":{"guid":"eaa3ede8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[720177941070610503]},"ae8d513":{"guid":"ae8d513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166f86c7":{"guid":"166f86c7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b91fd4c4":{"guid":"b91fd4c4","dimension":1,"member":720177941037056016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815e75d0":{"guid":"815e75d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8131720f":{"guid":"8131720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72898917":{"guid":"72898917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6a5f39c":{"guid":"a6a5f39c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6934d95":{"guid":"e6934d95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787c5845":{"guid":"787c5845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168c83dd":{"guid":"168c83dd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355cbf47":{"guid":"355cbf47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f9a1286a":{"guid":"f9a1286a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cc9f877":{"guid":"8cc9f877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78bb1bb8":{"guid":"78bb1bb8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1083f28a":{"guid":"1083f28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c191dd":{"guid":"bc191dd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31818a5":{"guid":"f31818a5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55f7c923":{"guid":"55f7c923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8d7562e":{"guid":"b8d7562e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025f42":{"guid":"7d025f42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b832b0":{"guid":"adb832b0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49f553b4":{"guid":"49f553b4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68da2e10":{"guid":"68da2e10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1bb1539":{"guid":"d1bb1539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e5c4b06":{"guid":"ce5c4b06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390bc48c":{"guid":"390bc48c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98d1903f":{"guid":"98d1903f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24a094a":{"guid":"c24a094a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9045c3e":{"guid":"9045c3e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df7e3be":{"guid":"edf7e3be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fa2531b":{"guid":"bfa2531b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c8b1261":{"guid":"5c8b1261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5714258":{"guid":"e5714258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e526e5d":{"guid":"9e526e5d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732c07c":{"guid":"c732c07c","dimension":1,"member":720177941045444675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c8c45c7":{"guid":"cc8c45c7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83709e6":{"guid":"d83709e6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f6c420b7":{"guid":"f6c420b7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2e04a48a":{"guid":"2e04a48a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c0c8a6f8":{"guid":"c0c8a6f8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13349b49":{"guid":"13349b49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b548f79":{"guid":"5b548f79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03de558":{"guid":"a03de558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2d52e5e":{"guid":"a2d52e5e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b3fd65e":{"guid":"8b3fd65e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f5fc08":{"guid":"53f5fc08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ccd180e":{"guid":"dccd180e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85266544":{"guid":"85266544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534c5c2e":{"guid":"534c5c2e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13a9d25":{"guid":"d13a9d25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6f07d6cc":{"guid":"6f07d6cc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e9d5fc9d":{"guid":"e9d5fc9d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4ee30aa0":{"guid":"4ee30aa0","dimension":1,"member":720177941037056024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9294d5f":{"guid":"d9294d5f","dimension":1,"member":720177941045444624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f321d2c":{"guid":"9f321d2c","dimension":1,"member":720177941041250337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5cbf8cf":{"guid":"c5cbf8cf","dimension":1,"member":720177941045444609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b0ddecff":{"guid":"b0ddecff","dimension":1,"member":720177941028667398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431b3134":{"guid":"431b3134","dimension":1,"member":720177941045444613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e4a5ae99":{"guid":"e4a5ae99","dimension":1,"member":720177941041250324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358038":{"guid":"f358038","dimension":1,"member":720177941045444647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32b8749":{"guid":"d32b8749","dimension":1,"member":720177941049638914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b8b95":{"guid":"4b8b95","dimension":1,"member":720177941045444629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6f6121d":{"guid":"f6f6121d","dimension":1,"member":720177941028667406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92c7476":{"guid":"c92c7476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584fdb8a":{"guid":"584fdb8a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36d15da1":{"guid":"36d15da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7710b31":{"guid":"d7710b31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ff454d35":{"guid":"ff454d35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268a020b":{"guid":"268a020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f0891e2":{"guid":"9f0891e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c5d9ae0b":{"guid":"c5d9ae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b19167b4":{"guid":"b19167b4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c93ef3e":{"guid":"9c93ef3e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6cfc760":{"guid":"d6cfc760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65345a82":{"guid":"65345a82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f9dfc5f":{"guid":"6f9dfc5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fcae34c":{"guid":"2fcae34c","dimension":1,"member":720512456564932608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28d44dc2":{"guid":"28d44dc2","dimension":1,"member":720512791412998144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915d5188":{"guid":"915d5188","dimension":1,"member":720513251145809920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b099527":{"guid":"9b099527","dimension":1,"member":720513406863802368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a224ae11":{"guid":"a224ae11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5bab48ef":{"guid":"5bab48e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482f496c":{"guid":"482f496c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d6ca63b5":{"guid":"d6ca63b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97c47ae8":{"guid":"97c47ae8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bfda8":{"guid":"62bfda8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77b2b43c":{"guid":"77b2b43c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428e6ff":{"guid":"c428e6ff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bbfa504":{"guid":"ebbfa504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22528b00":{"guid":"22528b00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610969a":{"guid":"d610969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625d4a93":{"guid":"625d4a93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cda52":{"guid":"7dcda52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1b0d136":{"guid":"e1b0d136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09ed02":{"guid":"ad09ed02","dimension":1,"member":721515948120604672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f2b3550":{"guid":"8f2b3550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bc10459":{"guid":"6bc10459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9998562c":{"guid":"9998562c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875a7511":{"guid":"875a7511","dimension":1,"member":721516249343197184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1545a80":{"guid":"c1545a80","dimension":1,"member":721516452901158912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2396aed9":{"guid":"2396aed9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5033f3f4":{"guid":"5033f3f4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c2b2cb6":{"guid":"6c2b2cb6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047399e":{"guid":"f047399e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54af03e":{"guid":"f54af03e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37fcf5d8":{"guid":"37fcf5d8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065f29":{"guid":"c065f29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},"FormVariables":{"GroupMembers":{},"Groups":{"56493ffe-ce78-4c5d-b4cd-0fd3b40a250d":{"Name":"*fvSubsidiary-Location","DynamicMemberType":6,"DynamicMatchField":3,"DynamicMemberDimensionId":1,"DynamicMemberDimensionMemberId":720177941028667411,"DataModelId":720177939980091392,"Id":"56493ffe-ce78-4c5d-b4cd-0fd3b40a250d"},"e3545e3d-cc52-420a-84dc-dae3a23a4597":{"Name":"*fvScenario","DynamicMemberType":6,"DynamicMatchField":3,"DynamicMemberDimensionId":2,"DynamicMemberDimensionMemberId":720177941070610451,"DataModelId":720177939980091392,"Id":"e3545e3d-cc52-420a-84dc-dae3a23a4597"},"a398e917-565c-475b-8f0c-5e9ebb5e002d":{"Name":"*fvPeriod","DynamicMemberType":6,"DynamicMatchField":3,"DynamicMemberDimensionId":3,"DynamicMemberDimensionMemberId":720177941078999104,"DataModelId":720177939980091392,"Id":"a398e917-565c-475b-8f0c-5e9ebb5e002d"},"e1c3a244-dc3d-4f14-9ecd-f7d748811086":{"Name":"*fvYear","DynamicMemberType":6,"DynamicMatchField":3,"DynamicMemberDimensionId":4,"DynamicMemberDimensionMemberId":720177941091581967,"DataModelId":720177939980091392,"Id":"e1c3a244-dc3d-4f14-9ecd-f7d748811086"},"42f34b52-efc1-4701-904e-2bd69b949ebb":{"Name":"*fvAccount","DynamicMemberType":6,"DynamicMatchField":3,"DynamicMemberDimensionId":5,"DynamicMemberDimensionMemberId":720177941112553495,"DataModelId":720177939980091392,"Id":"42f34b52-efc1-4701-904e-2bd69b949ebb"},"ef23d2b3-9fcb-45a7-9097-ef2da4b3400e":{"Name":"*fvResource","DynamicMemberType":6,"DynamicMatchField":3,"DynamicMemberDimensionId":6,"DynamicMemberDimensionMemberId":720177941255159882,"DataModelId":720177939980091392,"Id":"ef23d2b3-9fcb-45a7-9097-ef2da4b3400e"},"b530dfa8-c0ca-4d07-b43c-3eef40a6b100":{"Name":"*fvFunction","DynamicMemberType":6,"DynamicMatchField":3,"DynamicMemberDimensionId":7,"DynamicMemberDimensionMemberId":720177941267742840,"DataModelId":720177939980091392,"Id":"b530dfa8-c0ca-4d07-b43c-3eef40a6b100"},"a7015286-194d-4cc6-a0af-6b4fcbd8ce6b":{"Name":"*fvMeasure","DynamicMemberType":6,"DynamicMatchField":3,"DynamicMemberDimensionId":8,"DynamicMemberDimensionMemberId":720177941305491497,"DataModelId":720177939980091392,"Id":"a7015286-194d-4cc6-a0af-6b4fcbd8ce6b"}}},"LoadedDataModels":[720177939980091392],"DefaultDataModel":720177939980091392,"DynamicBindingStoreDataList":{"BindList":[{"TaskID":685101923048882177,"DynIDs":["b91fd4c4"]},{"TaskID":685101966069727233,"DynIDs":["b91fd4c4"]},{"TaskID":685101877985542145,"DynIDs":["b91fd4c4"]},{"TaskID":685101842144821249,"DynIDs":["b91fd4c4"]},{"TaskID":685101788051275777,"DynIDs":["b91fd4c4"]},{"TaskID":685101745311186945,"DynIDs":["b91fd4c4"]},{"TaskID":632008535145055267,"DynIDs":["c732c07c"]},{"TaskID":632008535145055087,"DynIDs":["cc8c45c7"]},{"TaskID":632008535145054559,"DynIDs":["d83709e6"]},{"TaskID":632008535145054981,"DynIDs":["f6c420b7"]},{"TaskID":632008535145055081,"DynIDs":["dccd180e"]},{"TaskID":632008535145055178,"DynIDs":["2e04a48a"]},{"TaskID":632008535145054443,"DynIDs":["c0c8a6f8"]},{"TaskID":632008535145055356,"DynIDs":["13349b49"]},{"TaskID":632008535145054626,"DynIDs":["5b548f79"]},{"TaskID":632008535145054405,"DynIDs":["a03de558"]},{"TaskID":632008535145055157,"DynIDs":["a2d52e5e"]},{"TaskID":632443441007689728,"DynIDs":["8b3fd65e"]},{"TaskID":632008535145054933,"DynIDs":["53f5fc08"]},{"TaskID":632008535145055256,"DynIDs":["85266544"]},{"TaskID":632443232046940160,"DynIDs":["534c5c2e"]},{"TaskID":632008535145054468,"DynIDs":["d13a9d25"]},{"TaskID":632008535145054420,"DynIDs":["e9d5fc9d"]},{"TaskID":632008535145054871,"DynIDs":["6f07d6cc"]},{"TaskID":632443251420692480,"DynIDs":["d9294d5f"]},{"TaskID":632444423891976192,"DynIDs":["9f321d2c"]},{"TaskID":685813065316958209,"DynIDs":["c5cbf8cf"]},{"TaskID":685813196279513089,"DynIDs":["b0ddecff"]},{"TaskID":685813237987803137,"DynIDs":["431b3134"]},{"TaskID":685813272808652801,"DynIDs":["e4a5ae99"]},{"TaskID":685813305746391041,"DynIDs":["f358038"]},{"TaskID":685813333152497664,"DynIDs":["d32b8749"]},{"TaskID":685813366140698625,"DynIDs":["4b8b95"]},{"TaskID":685813514111549441,"DynIDs":["f6f6121d"]},{"TaskID":685813553617305600,"DynIDs":["4ee30aa0"]},{"TaskID":632008535145054522,"DynIDs":["c732c07c"]},{"TaskID":632008535145054983,"DynIDs":["c732c07c"]},{"TaskID":632008535145055092,"DynIDs":["c732c07c"]},{"TaskID":632008535145055155,"DynIDs":["c732c07c"]},{"TaskID":720158369424343103,"DynIDs":["b91fd4c4"]},{"TaskID":720158369424343279,"DynIDs":["b91fd4c4"]},{"TaskID":720158369424343621,"DynIDs":["b91fd4c4"]},{"TaskID":720158369424343623,"DynIDs":["b91fd4c4"]},{"TaskID":720158369424343802,"DynIDs":["b91fd4c4"]},{"TaskID":720158369424344183,"DynIDs":["b91fd4c4"]},{"TaskID":720158369424343641,"DynIDs":["c732c07c"]},{"TaskID":720158369424343824,"DynIDs":["c732c07c"]},{"TaskID":720158369424343885,"DynIDs":["c732c07c"]},{"TaskID":720158369424344058,"DynIDs":["c732c07c"]},{"TaskID":720158369424344380,"DynIDs":["c732c07c"]},{"TaskID":720158369424344142,"DynIDs":["2fcae34c"]},{"TaskID":720158369424343882,"DynIDs":["28d44dc2"]},{"TaskID":720158369424343992,"DynIDs":["915d5188"]},{"TaskID":720158369424343222,"DynIDs":["9b099527"]},{"TaskID":720158369424343534,"DynIDs":["d9294d5f"]},{"TaskID":720158369424343281,"DynIDs":["9f321d2c"]},{"TaskID":720158369424343616,"DynIDs":["4ee30aa0"]},{"TaskID":720158369424343163,"DynIDs":["c5cbf8cf"]},{"TaskID":720158369424344044,"DynIDs":["b0ddecff"]},{"TaskID":720158369424343788,"DynIDs":["431b3134"]},{"TaskID":720158369424343811,"DynIDs":["e4a5ae99"]},{"TaskID":720158369424343573,"DynIDs":["f358038"]},{"TaskID":720158369424344325,"DynIDs":["d32b8749"]},{"TaskID":720158369424343944,"DynIDs":["4b8b95"]},{"TaskID":720158369424344141,"DynIDs":["f6f6121d"]},{"TaskID":720179468568887801,"DynIDs":["ad09ed02"]},{"TaskID":720179468568888280,"DynIDs":["875a7511"]},{"TaskID":720179468568888295,"DynIDs":["c1545a80"]},{"TaskID":720179468568887394,"DynIDs":["d9294d5f"]},{"TaskID":720179468568888574,"DynIDs":["9f321d2c"]},{"TaskID":720179468568887696,"DynIDs":["4ee30aa0"]},{"TaskID":720179468568887979,"DynIDs":["c5cbf8cf"]},{"TaskID":720179468568887501,"DynIDs":["b0ddecff"]},{"TaskID":720179468568888485,"DynIDs":["431b3134"]},{"TaskID":720179468568888093,"DynIDs":["e4a5ae99"]},{"TaskID":720179468568888573,"DynIDs":["f358038"]},{"TaskID":720179468568887658,"DynIDs":["d32b8749"]},{"TaskID":720179468568888119,"DynIDs":["4b8b95"]},{"TaskID":720179468568888386,"DynIDs":["f6f6121d"]},{"TaskID":720179468568888355,"DynIDs":["b91fd4c4"]},{"TaskID":720179468568888126,"DynIDs":["b91fd4c4"]},{"TaskID":720179468568888647,"DynIDs":["b91fd4c4"]},{"TaskID":720179468568887349,"DynIDs":["b91fd4c4"]},{"TaskID":720179468568887959,"DynIDs":["b91fd4c4"]},{"TaskID":720179468568887756,"DynIDs":["b91fd4c4"]},{"TaskID":720179468568887788,"DynIDs":["c732c07c"]},{"TaskID":720179468568887983,"DynIDs":["c732c07c"]},{"TaskID":720179468568888433,"DynIDs":["c732c07c"]},{"TaskID":720179468568888137,"DynIDs":["c732c07c"]},{"TaskID":720179468568887407,"DynIDs":["c732c07c"]}]},"LineItemEnabledSectionBlockPairs":[{"section":"PayrollS1","block":"PayrollB2"},{"section":"RatesS1","block":"RatesB2"},{"section":"PayrollS1","block":"PayrollB1"}],"LineItemDetailsRowMap":{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true,"ExternalDataSourceURL":null,"UpdateStaticMappings":true,"UseTextFormatForDrillTransaction":false,"AllowMultiChoose":false,"PreventCellReferenceUpdatesOnCascade":false,"MDRRowInsertSectionName":"Select combination for data entry","CollapseChooseBoxMembers":false,"UISettings":{"ManagerMappingScreenSize":"1000,600","ManagerMappingBlock":null,"ManagerMappingSection":null},"SaveDataETLJobID":null},"VenaSqlQueries":null}</venadatastore>
</file>

<file path=customXml/item2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3.xml><?xml version="1.0" encoding="utf-8"?>
<venadatastore xmlns="http://venasolutions.com/VenaSPMAddin/ServerSideBlobV2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venadatastore xmlns="http://venasolutions.com/VenaSPMAddin/DefaultDataModel_V1">632005309942726656</venadatastore>
</file>

<file path=customXml/item6.xml><?xml version="1.0" encoding="utf-8"?>
<venadatastore xmlns="http://venasolutions.com/VenaSPMAddin/ExcelCustomMultiDynamicCollectionStore_V1">[]</venadatastore>
</file>

<file path=customXml/item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8.xml><?xml version="1.0" encoding="utf-8"?>
<venadatastore xmlns="http://venasolutions.com/VenaSPMAddin/DrillThroughTableInfo_V1">[{"sectionName":"OutYtdS1","blockName":"OutYtdB1","tableName":"DrillDown"},{"sectionName":"BSActualsS1","blockName":"BSActualsB1","tableName":"DrillDown"}]</venadatastore>
</file>

<file path=customXml/item9.xml><?xml version="1.0" encoding="utf-8"?>
<venadatastore xmlns="http://venasolutions.com/VenaSPMAddin/DataModelSectionStore_V1">{"MultiSiteMYP":{"Id":720177939980091392,"Name":"EdTec - NV"},"CharterCashFlow":{"Id":720177939980091392,"Name":"EdTec - NV"},"CharterMYP":{"Id":720177939980091392,"Name":"EdTec - NV"},"Budget":{"Id":720177939980091392,"Name":"EdTec - NV"},"CurrentForecast":{"Id":720177939980091392,"Name":"EdTec - NV"},"CharterCashFlow2":{"Id":720177939980091392,"Name":"EdTec - NV"},"ComparisonScenario":{"Id":720177939980091392,"Name":"EdTec - NV"},"Org":{"Id":720177939980091392,"Name":"EdTec - NV"},"ClosedMonth":{"Id":720177939980091392,"Name":"EdTec - NV"},"ClosedMonthS1":{"Id":720177939980091392,"Name":"EdTec - NV"},"CashFlowS1":{"Id":720177939980091392,"Name":"EdTec - NV"},"CashFlowS2":{"Id":720177939980091392,"Name":"EdTec - NV"},"CashFlowS3":{"Id":720177939980091392,"Name":"EdTec - NV"},"MYPS1":{"Id":720177939980091392,"Name":"EdTec - NV"},"MultiSiteS1":{"Id":720177939980091392,"Name":"EdTec - NV"},"PayrollS1":{"Id":720177939980091392,"Name":"EdTec - NV"},"RatesS1":{"Id":720177939980091392,"Name":"EdTec - NV"},"GraphsS1":{"Id":720177939980091392,"Name":"EdTec - NV"},"GraphsS2":{"Id":720177939980091392,"Name":"EdTec - NV"},"GraphsS3":{"Id":720177939980091392,"Name":"EdTec - NV"}}</venadatastore>
</file>

<file path=customXml/itemProps1.xml><?xml version="1.0" encoding="utf-8"?>
<ds:datastoreItem xmlns:ds="http://schemas.openxmlformats.org/officeDocument/2006/customXml" ds:itemID="{59A5DAB9-F635-49DD-BF4D-7052FB598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0.xml><?xml version="1.0" encoding="utf-8"?>
<ds:datastoreItem xmlns:ds="http://schemas.openxmlformats.org/officeDocument/2006/customXml" ds:itemID="{C38DD490-13C5-4865-81BE-7B8160A09D2E}">
  <ds:schemaRefs>
    <ds:schemaRef ds:uri="http://venasolutions.com/VenaTemplate/SolutionPackageMetadata/V1"/>
  </ds:schemaRefs>
</ds:datastoreItem>
</file>

<file path=customXml/itemProps11.xml><?xml version="1.0" encoding="utf-8"?>
<ds:datastoreItem xmlns:ds="http://schemas.openxmlformats.org/officeDocument/2006/customXml" ds:itemID="{6FE80C8A-9E42-4F4C-9010-69BA83B961B9}">
  <ds:schemaRefs>
    <ds:schemaRef ds:uri="http://venasolutions.com/VenaSPMAddin/ServerSideBlobV1"/>
  </ds:schemaRefs>
</ds:datastoreItem>
</file>

<file path=customXml/itemProps2.xml><?xml version="1.0" encoding="utf-8"?>
<ds:datastoreItem xmlns:ds="http://schemas.openxmlformats.org/officeDocument/2006/customXml" ds:itemID="{FD257440-6A8A-49ED-BF49-93BCC38A9C40}">
  <ds:schemaRefs>
    <ds:schemaRef ds:uri="http://venasolutions.com/VenaSPMAddin/VenaWorkbookProperties"/>
  </ds:schemaRefs>
</ds:datastoreItem>
</file>

<file path=customXml/itemProps3.xml><?xml version="1.0" encoding="utf-8"?>
<ds:datastoreItem xmlns:ds="http://schemas.openxmlformats.org/officeDocument/2006/customXml" ds:itemID="{2CB24B19-DFD8-439E-937C-16916DC78CFF}">
  <ds:schemaRefs>
    <ds:schemaRef ds:uri="http://venasolutions.com/VenaSPMAddin/ServerSideBlobV2"/>
  </ds:schemaRefs>
</ds:datastoreItem>
</file>

<file path=customXml/itemProps4.xml><?xml version="1.0" encoding="utf-8"?>
<ds:datastoreItem xmlns:ds="http://schemas.openxmlformats.org/officeDocument/2006/customXml" ds:itemID="{357A7048-4B1E-4B76-8663-CB212B9A92A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9CCD7D0-3E4A-4AFE-AED4-01311631D2D2}">
  <ds:schemaRefs>
    <ds:schemaRef ds:uri="http://venasolutions.com/VenaSPMAddin/DefaultDataModel_V1"/>
  </ds:schemaRefs>
</ds:datastoreItem>
</file>

<file path=customXml/itemProps6.xml><?xml version="1.0" encoding="utf-8"?>
<ds:datastoreItem xmlns:ds="http://schemas.openxmlformats.org/officeDocument/2006/customXml" ds:itemID="{5B783FCD-4964-463E-8FF0-10D9739B3F95}">
  <ds:schemaRefs>
    <ds:schemaRef ds:uri="http://venasolutions.com/VenaSPMAddin/ExcelCustomMultiDynamicCollectionStore_V1"/>
  </ds:schemaRefs>
</ds:datastoreItem>
</file>

<file path=customXml/itemProps7.xml><?xml version="1.0" encoding="utf-8"?>
<ds:datastoreItem xmlns:ds="http://schemas.openxmlformats.org/officeDocument/2006/customXml" ds:itemID="{9FADA092-1AC5-424A-A606-34CC426B41D7}">
  <ds:schemaRefs>
    <ds:schemaRef ds:uri="http://schemas.microsoft.com/sharepoint/v3"/>
    <ds:schemaRef ds:uri="9224003f-e6e7-470a-941a-44de5661888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db173ee-3fb8-4f75-bf43-79a22ca96f2e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8.xml><?xml version="1.0" encoding="utf-8"?>
<ds:datastoreItem xmlns:ds="http://schemas.openxmlformats.org/officeDocument/2006/customXml" ds:itemID="{DFCAC6E3-07D9-437F-AE8A-A889F6307DA3}">
  <ds:schemaRefs>
    <ds:schemaRef ds:uri="http://venasolutions.com/VenaSPMAddin/DrillThroughTableInfo_V1"/>
  </ds:schemaRefs>
</ds:datastoreItem>
</file>

<file path=customXml/itemProps9.xml><?xml version="1.0" encoding="utf-8"?>
<ds:datastoreItem xmlns:ds="http://schemas.openxmlformats.org/officeDocument/2006/customXml" ds:itemID="{3CD9A82A-BE7B-404D-8996-2AC74CACA5B8}">
  <ds:schemaRefs>
    <ds:schemaRef ds:uri="http://venasolutions.com/VenaSPMAddin/DataModelSectionStore_V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26</vt:i4>
      </vt:variant>
    </vt:vector>
  </HeadingPairs>
  <TitlesOfParts>
    <vt:vector size="29" baseType="lpstr">
      <vt:lpstr>MYP</vt:lpstr>
      <vt:lpstr>Cash Flow</vt:lpstr>
      <vt:lpstr>Rates</vt:lpstr>
      <vt:lpstr>_vena_V_CashFlowDelete_H</vt:lpstr>
      <vt:lpstr>_vena_V_GraphsDelete_H</vt:lpstr>
      <vt:lpstr>_vena_V_MYPDelete_H</vt:lpstr>
      <vt:lpstr>_vena_V_MYPMultisiteDelete_H</vt:lpstr>
      <vt:lpstr>_vena_V_NoSaveAfterMacro_H</vt:lpstr>
      <vt:lpstr>_vena_V_PayrollDelete_H</vt:lpstr>
      <vt:lpstr>_vena_V_RatesDelete_H</vt:lpstr>
      <vt:lpstr>Certificated</vt:lpstr>
      <vt:lpstr>DV_HW</vt:lpstr>
      <vt:lpstr>EmployeeType</vt:lpstr>
      <vt:lpstr>ERS</vt:lpstr>
      <vt:lpstr>FUTA</vt:lpstr>
      <vt:lpstr>Index_FUTA_Rate</vt:lpstr>
      <vt:lpstr>Index_SUTA_Rate</vt:lpstr>
      <vt:lpstr>IndexBenefits</vt:lpstr>
      <vt:lpstr>IndexInLieuMedical</vt:lpstr>
      <vt:lpstr>IndexPayIncrease</vt:lpstr>
      <vt:lpstr>MatchBenefits</vt:lpstr>
      <vt:lpstr>MatchRatesYear</vt:lpstr>
      <vt:lpstr>Medicare</vt:lpstr>
      <vt:lpstr>MedInLieu</vt:lpstr>
      <vt:lpstr>'Cash Flow'!Print_Area</vt:lpstr>
      <vt:lpstr>MYP!Print_Area</vt:lpstr>
      <vt:lpstr>'Cash Flow'!Print_Titles</vt:lpstr>
      <vt:lpstr>MYP!Print_Titles</vt:lpstr>
      <vt:lpstr>SocialSecurity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Kelsey Wrobel</dc:creator>
  <cp:keywords/>
  <dc:description/>
  <cp:lastModifiedBy>Jennifer J. King</cp:lastModifiedBy>
  <cp:revision/>
  <dcterms:created xsi:type="dcterms:W3CDTF">2017-01-06T19:00:00Z</dcterms:created>
  <dcterms:modified xsi:type="dcterms:W3CDTF">2022-05-13T23:48:16Z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